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2372" windowHeight="655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6" i="1"/>
  <c r="B75"/>
  <c r="B71"/>
  <c r="B81" s="1"/>
  <c r="B72"/>
  <c r="B82" s="1"/>
  <c r="B7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44"/>
  <c r="B84"/>
  <c r="F74" l="1"/>
  <c r="F75"/>
  <c r="F73"/>
  <c r="F71"/>
  <c r="F76"/>
  <c r="F72"/>
  <c r="B77"/>
  <c r="B85" s="1"/>
  <c r="C76"/>
  <c r="D76"/>
  <c r="E76"/>
  <c r="C75"/>
  <c r="D75"/>
  <c r="E75"/>
  <c r="C74"/>
  <c r="D74"/>
  <c r="E74"/>
  <c r="C73"/>
  <c r="D73"/>
  <c r="E73"/>
  <c r="B73"/>
  <c r="B83" s="1"/>
  <c r="C72"/>
  <c r="D72"/>
  <c r="E72"/>
  <c r="C71"/>
  <c r="D71"/>
  <c r="E71"/>
  <c r="F36"/>
  <c r="E36"/>
  <c r="D36"/>
  <c r="C36"/>
  <c r="B36"/>
  <c r="F77" l="1"/>
  <c r="E77"/>
  <c r="C77"/>
  <c r="D77"/>
  <c r="E206"/>
  <c r="D206"/>
  <c r="C206"/>
  <c r="B206"/>
  <c r="E188"/>
  <c r="D188"/>
  <c r="C188"/>
  <c r="B188"/>
  <c r="D81"/>
  <c r="E208"/>
  <c r="E209"/>
  <c r="E210"/>
  <c r="E211"/>
  <c r="E212"/>
  <c r="E213"/>
  <c r="E207"/>
  <c r="D208"/>
  <c r="D209"/>
  <c r="D210"/>
  <c r="D211"/>
  <c r="D212"/>
  <c r="D213"/>
  <c r="D207"/>
  <c r="C208"/>
  <c r="C209"/>
  <c r="C210"/>
  <c r="C211"/>
  <c r="C212"/>
  <c r="C213"/>
  <c r="C207"/>
  <c r="B208"/>
  <c r="B209"/>
  <c r="B210"/>
  <c r="B211"/>
  <c r="B212"/>
  <c r="B213"/>
  <c r="B207"/>
  <c r="E190"/>
  <c r="E191"/>
  <c r="E192"/>
  <c r="E193"/>
  <c r="E194"/>
  <c r="E195"/>
  <c r="E189"/>
  <c r="D190"/>
  <c r="D191"/>
  <c r="D192"/>
  <c r="D193"/>
  <c r="D194"/>
  <c r="D195"/>
  <c r="D189"/>
  <c r="C190"/>
  <c r="C191"/>
  <c r="C192"/>
  <c r="C193"/>
  <c r="C194"/>
  <c r="C195"/>
  <c r="C189"/>
  <c r="B190"/>
  <c r="B191"/>
  <c r="B192"/>
  <c r="B193"/>
  <c r="B194"/>
  <c r="B195"/>
  <c r="B189"/>
  <c r="E81"/>
  <c r="C85"/>
  <c r="E85" s="1"/>
  <c r="C83"/>
  <c r="E83" s="1"/>
  <c r="C84"/>
  <c r="E84" s="1"/>
  <c r="C82"/>
  <c r="E82" s="1"/>
  <c r="G75" l="1"/>
  <c r="G74"/>
  <c r="G76"/>
  <c r="G71"/>
  <c r="G72"/>
  <c r="G73"/>
  <c r="D85"/>
  <c r="D83"/>
  <c r="D84"/>
  <c r="D82"/>
  <c r="G77" l="1"/>
</calcChain>
</file>

<file path=xl/sharedStrings.xml><?xml version="1.0" encoding="utf-8"?>
<sst xmlns="http://schemas.openxmlformats.org/spreadsheetml/2006/main" count="159" uniqueCount="104">
  <si>
    <t>Siena</t>
  </si>
  <si>
    <t>CORBA-NS</t>
  </si>
  <si>
    <t>JavaSpaces</t>
  </si>
  <si>
    <t>Yancees</t>
  </si>
  <si>
    <t>BFS</t>
  </si>
  <si>
    <t>Questions</t>
  </si>
  <si>
    <t>Among these, how much effort is devoted to building subscriptions?</t>
  </si>
  <si>
    <t>How  much code is spent on Translation from the API queries: pattern, filter, etc to each NS format?</t>
  </si>
  <si>
    <t>How much code is spent on addressing mismatches: push notifications in Tspaces, Event format issues? Others.</t>
  </si>
  <si>
    <t>COMPONENTS</t>
  </si>
  <si>
    <t>Benchmark</t>
  </si>
  <si>
    <t>LOC</t>
  </si>
  <si>
    <t>#Classes</t>
  </si>
  <si>
    <t>CC</t>
  </si>
  <si>
    <t>#Interfaces</t>
  </si>
  <si>
    <t>McCabe CC</t>
  </si>
  <si>
    <t>#Methods</t>
  </si>
  <si>
    <t>Siena API Imp.</t>
  </si>
  <si>
    <t>CORBA-NS API Imp.</t>
  </si>
  <si>
    <t>JavaSpaces API Imp.</t>
  </si>
  <si>
    <t>Yancees API Imp.</t>
  </si>
  <si>
    <t>TOTALIZATION</t>
  </si>
  <si>
    <t>BFS API Imp.</t>
  </si>
  <si>
    <t>INFRASTRUCTURES</t>
  </si>
  <si>
    <t>Java Spaces</t>
  </si>
  <si>
    <t>Yancees core</t>
  </si>
  <si>
    <t>CORBA-NS generated code</t>
  </si>
  <si>
    <t>CORBA-NS Implementation</t>
  </si>
  <si>
    <t>Yancees content/based</t>
  </si>
  <si>
    <t>Yancees Configuration File</t>
  </si>
  <si>
    <t>Yancees (client)</t>
  </si>
  <si>
    <t>Yancees (server)</t>
  </si>
  <si>
    <t>Yancees XMLSchema extensions</t>
  </si>
  <si>
    <t>The kernel components do not handle conversoin between native API elements to notification server-specific representation.</t>
  </si>
  <si>
    <t>Ratio</t>
  </si>
  <si>
    <t>Total</t>
  </si>
  <si>
    <t>Comparative study of different publish/subscribe infrastructures</t>
  </si>
  <si>
    <t>INFRASTRUCTUE</t>
  </si>
  <si>
    <t>TASK</t>
  </si>
  <si>
    <t>subscribe()</t>
  </si>
  <si>
    <t>unsubscribe()</t>
  </si>
  <si>
    <t>Description</t>
  </si>
  <si>
    <t>notify()</t>
  </si>
  <si>
    <t>receive a notification</t>
  </si>
  <si>
    <t>remove subscription</t>
  </si>
  <si>
    <t>create a filter object or filter expression by parsing EDEM IFilter interface</t>
  </si>
  <si>
    <t>parseNotification()</t>
  </si>
  <si>
    <t>publish()</t>
  </si>
  <si>
    <t>parseIFilter()</t>
  </si>
  <si>
    <t>parseEdemEvent()</t>
  </si>
  <si>
    <t>converts EdemEvent to the native format of the infrastructure</t>
  </si>
  <si>
    <t>converts the native event format to EdemNotification</t>
  </si>
  <si>
    <t>publishes an parsed event</t>
  </si>
  <si>
    <t>prepare and post a parsed subscription</t>
  </si>
  <si>
    <t>SIENA</t>
  </si>
  <si>
    <t>Complexity in Lines of Code</t>
  </si>
  <si>
    <t>Complexity in McCabe CC</t>
  </si>
  <si>
    <t>ADAPTATION COST (LOC)</t>
  </si>
  <si>
    <t>Rest of code</t>
  </si>
  <si>
    <t>Adaptation code</t>
  </si>
  <si>
    <t>init()</t>
  </si>
  <si>
    <t>get a reference to the notification server</t>
  </si>
  <si>
    <t>Subscribe()</t>
  </si>
  <si>
    <t xml:space="preserve">CORBA-NS and YANCEES are particularly verbose </t>
  </si>
  <si>
    <t>Task Complexity in CC</t>
  </si>
  <si>
    <t>Task Complexity in LOC</t>
  </si>
  <si>
    <t>Build From Scratch</t>
  </si>
  <si>
    <t>LOC*CC</t>
  </si>
  <si>
    <t>USABILITY: Concern-based analysis (following Rosemblum &amp; Wolf) adding more specific issues</t>
  </si>
  <si>
    <t>distribution &amp; threads</t>
  </si>
  <si>
    <t>Network: LAN Ethernet 1Gbps.</t>
  </si>
  <si>
    <t>Client Machine: Win32, Intel Centrino Duo T7200, 1.5GB RAM</t>
  </si>
  <si>
    <t>Server Machine: Win32, Intel Pentium 4, 1GB RAM,  3.0GHz.</t>
  </si>
  <si>
    <t>JRE: 1.6_07</t>
  </si>
  <si>
    <t>CASSIUS Scenario</t>
  </si>
  <si>
    <t>FilterAndPull</t>
  </si>
  <si>
    <t>Browsing Task</t>
  </si>
  <si>
    <t>Account Creation</t>
  </si>
  <si>
    <t>Date = 9/16/2008</t>
  </si>
  <si>
    <t>CASSIUS Interface</t>
  </si>
  <si>
    <t>CASSIUS Kernel</t>
  </si>
  <si>
    <t>API #Methods</t>
  </si>
  <si>
    <t>API avg# param.</t>
  </si>
  <si>
    <t>CASSIUS Data Model</t>
  </si>
  <si>
    <t>CASSIUS RMI</t>
  </si>
  <si>
    <t>CASSIUS PushNS Kernel</t>
  </si>
  <si>
    <t>BFS pub/sub core</t>
  </si>
  <si>
    <t>CORBA-NS Connector</t>
  </si>
  <si>
    <t>JavaSpaces Connector</t>
  </si>
  <si>
    <t>Yancees Connector</t>
  </si>
  <si>
    <t>Siena Connector</t>
  </si>
  <si>
    <t>The high CC here is due to exception handling</t>
  </si>
  <si>
    <t>High CC due to Exception handling</t>
  </si>
  <si>
    <t>Yancees Dispatcher Adapter</t>
  </si>
  <si>
    <t>Yancees Pull Notification</t>
  </si>
  <si>
    <t>Yancees CASS Model</t>
  </si>
  <si>
    <t>Yancees CASS Model Protocol</t>
  </si>
  <si>
    <t>Yancees Subscription Plugin</t>
  </si>
  <si>
    <t>JavaSpaces does not include the PushNS kernel code</t>
  </si>
  <si>
    <t>parseFilter()</t>
  </si>
  <si>
    <t>#Met*CC</t>
  </si>
  <si>
    <t>Yancees (client+server)</t>
  </si>
  <si>
    <t>Distributed benchmark, running on two computers as described above.</t>
  </si>
  <si>
    <t>YANCEES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</si>
</sst>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2" fillId="0" borderId="0" xfId="0" applyFont="1"/>
    <xf numFmtId="10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15" fontId="6" fillId="0" borderId="0" xfId="0" applyNumberFormat="1" applyFont="1"/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  <color rgb="FFFFCC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6"/>
  <c:chart>
    <c:title>
      <c:tx>
        <c:rich>
          <a:bodyPr/>
          <a:lstStyle/>
          <a:p>
            <a:pPr>
              <a:defRPr/>
            </a:pPr>
            <a:r>
              <a:rPr lang="en-US"/>
              <a:t>Total client-side development effort (LOC)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Sheet1!$B$70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Sheet1!$A$71:$A$77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Sheet1!$B$71:$B$77</c:f>
              <c:numCache>
                <c:formatCode>General</c:formatCode>
                <c:ptCount val="7"/>
                <c:pt idx="0">
                  <c:v>2670</c:v>
                </c:pt>
                <c:pt idx="1">
                  <c:v>2617</c:v>
                </c:pt>
                <c:pt idx="2">
                  <c:v>2936</c:v>
                </c:pt>
                <c:pt idx="3">
                  <c:v>2754</c:v>
                </c:pt>
                <c:pt idx="4">
                  <c:v>1455</c:v>
                </c:pt>
                <c:pt idx="5">
                  <c:v>1419</c:v>
                </c:pt>
                <c:pt idx="6">
                  <c:v>2874</c:v>
                </c:pt>
              </c:numCache>
            </c:numRef>
          </c:val>
        </c:ser>
        <c:axId val="71165056"/>
        <c:axId val="71166592"/>
      </c:barChart>
      <c:catAx>
        <c:axId val="71165056"/>
        <c:scaling>
          <c:orientation val="minMax"/>
        </c:scaling>
        <c:axPos val="b"/>
        <c:tickLblPos val="nextTo"/>
        <c:crossAx val="71166592"/>
        <c:crosses val="autoZero"/>
        <c:auto val="1"/>
        <c:lblAlgn val="ctr"/>
        <c:lblOffset val="100"/>
      </c:catAx>
      <c:valAx>
        <c:axId val="71166592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71165056"/>
        <c:crosses val="autoZero"/>
        <c:crossBetween val="between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Task complexity measured in LOC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Sheet1!$B$187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Sheet1!$B$188:$B$195</c:f>
              <c:numCache>
                <c:formatCode>General</c:formatCode>
                <c:ptCount val="8"/>
                <c:pt idx="0">
                  <c:v>38</c:v>
                </c:pt>
                <c:pt idx="1">
                  <c:v>79</c:v>
                </c:pt>
                <c:pt idx="2">
                  <c:v>28</c:v>
                </c:pt>
                <c:pt idx="3">
                  <c:v>6</c:v>
                </c:pt>
                <c:pt idx="4">
                  <c:v>24</c:v>
                </c:pt>
                <c:pt idx="5">
                  <c:v>4</c:v>
                </c:pt>
                <c:pt idx="6">
                  <c:v>2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Sheet1!$C$187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Sheet1!$C$188:$C$195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21</c:v>
                </c:pt>
                <c:pt idx="3">
                  <c:v>8</c:v>
                </c:pt>
                <c:pt idx="4">
                  <c:v>6</c:v>
                </c:pt>
                <c:pt idx="5">
                  <c:v>11</c:v>
                </c:pt>
                <c:pt idx="6">
                  <c:v>16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Sheet1!$D$187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Sheet1!$D$188:$D$195</c:f>
              <c:numCache>
                <c:formatCode>General</c:formatCode>
                <c:ptCount val="8"/>
                <c:pt idx="0">
                  <c:v>57</c:v>
                </c:pt>
                <c:pt idx="1">
                  <c:v>15</c:v>
                </c:pt>
                <c:pt idx="2">
                  <c:v>26</c:v>
                </c:pt>
                <c:pt idx="3">
                  <c:v>8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18</c:v>
                </c:pt>
              </c:numCache>
            </c:numRef>
          </c:val>
        </c:ser>
        <c:ser>
          <c:idx val="3"/>
          <c:order val="3"/>
          <c:tx>
            <c:strRef>
              <c:f>Sheet1!$E$187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Sheet1!$E$188:$E$195</c:f>
              <c:numCache>
                <c:formatCode>General</c:formatCode>
                <c:ptCount val="8"/>
                <c:pt idx="0">
                  <c:v>11</c:v>
                </c:pt>
                <c:pt idx="1">
                  <c:v>13</c:v>
                </c:pt>
                <c:pt idx="2">
                  <c:v>37</c:v>
                </c:pt>
                <c:pt idx="3">
                  <c:v>6</c:v>
                </c:pt>
                <c:pt idx="4">
                  <c:v>6</c:v>
                </c:pt>
                <c:pt idx="5">
                  <c:v>14</c:v>
                </c:pt>
                <c:pt idx="6">
                  <c:v>2</c:v>
                </c:pt>
                <c:pt idx="7">
                  <c:v>13</c:v>
                </c:pt>
              </c:numCache>
            </c:numRef>
          </c:val>
        </c:ser>
        <c:axId val="75068928"/>
        <c:axId val="75070464"/>
      </c:barChart>
      <c:catAx>
        <c:axId val="75068928"/>
        <c:scaling>
          <c:orientation val="minMax"/>
        </c:scaling>
        <c:axPos val="b"/>
        <c:tickLblPos val="nextTo"/>
        <c:crossAx val="75070464"/>
        <c:crosses val="autoZero"/>
        <c:auto val="1"/>
        <c:lblAlgn val="ctr"/>
        <c:lblOffset val="100"/>
      </c:catAx>
      <c:valAx>
        <c:axId val="75070464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7506892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McCabe CC of each task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Sheet1!$B$205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Sheet1!$B$206:$B$213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Sheet1!$C$205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Sheet1!$C$206:$C$213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2.5</c:v>
                </c:pt>
                <c:pt idx="7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Sheet1!$D$205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Sheet1!$D$206:$D$213</c:f>
              <c:numCache>
                <c:formatCode>General</c:formatCode>
                <c:ptCount val="8"/>
                <c:pt idx="0">
                  <c:v>2.6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Sheet1!$E$205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Sheet1!$E$206:$E$213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axId val="75109888"/>
        <c:axId val="75111424"/>
      </c:barChart>
      <c:catAx>
        <c:axId val="75109888"/>
        <c:scaling>
          <c:orientation val="minMax"/>
        </c:scaling>
        <c:axPos val="b"/>
        <c:tickLblPos val="nextTo"/>
        <c:crossAx val="75111424"/>
        <c:crosses val="autoZero"/>
        <c:auto val="1"/>
        <c:lblAlgn val="ctr"/>
        <c:lblOffset val="100"/>
      </c:catAx>
      <c:valAx>
        <c:axId val="75111424"/>
        <c:scaling>
          <c:orientation val="minMax"/>
          <c:max val="11"/>
          <c:min val="0"/>
        </c:scaling>
        <c:axPos val="l"/>
        <c:majorGridlines/>
        <c:numFmt formatCode="General" sourceLinked="1"/>
        <c:tickLblPos val="nextTo"/>
        <c:crossAx val="751098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development effort </a:t>
            </a:r>
            <a:br>
              <a:rPr lang="en-US" sz="1200"/>
            </a:br>
            <a:r>
              <a:rPr lang="en-US" sz="1200"/>
              <a:t>(</a:t>
            </a:r>
            <a:r>
              <a:rPr lang="en-US" sz="1200" baseline="0"/>
              <a:t> Lines of Code)</a:t>
            </a:r>
            <a:endParaRPr lang="en-US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Sheet1!$B$70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Sheet1!$A$71:$A$75</c:f>
              <c:strCache>
                <c:ptCount val="5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</c:strCache>
            </c:strRef>
          </c:cat>
          <c:val>
            <c:numRef>
              <c:f>Sheet1!$B$71:$B$75</c:f>
              <c:numCache>
                <c:formatCode>General</c:formatCode>
                <c:ptCount val="5"/>
                <c:pt idx="0">
                  <c:v>2670</c:v>
                </c:pt>
                <c:pt idx="1">
                  <c:v>2617</c:v>
                </c:pt>
                <c:pt idx="2">
                  <c:v>2936</c:v>
                </c:pt>
                <c:pt idx="3">
                  <c:v>2754</c:v>
                </c:pt>
                <c:pt idx="4">
                  <c:v>1455</c:v>
                </c:pt>
              </c:numCache>
            </c:numRef>
          </c:val>
        </c:ser>
        <c:axId val="75139712"/>
        <c:axId val="75153792"/>
      </c:barChart>
      <c:catAx>
        <c:axId val="75139712"/>
        <c:scaling>
          <c:orientation val="minMax"/>
        </c:scaling>
        <c:axPos val="b"/>
        <c:tickLblPos val="nextTo"/>
        <c:crossAx val="75153792"/>
        <c:crosses val="autoZero"/>
        <c:auto val="1"/>
        <c:lblAlgn val="ctr"/>
        <c:lblOffset val="100"/>
      </c:catAx>
      <c:valAx>
        <c:axId val="75153792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75139712"/>
        <c:crosses val="autoZero"/>
        <c:crossBetween val="between"/>
      </c:valAx>
    </c:plotArea>
    <c:plotVisOnly val="1"/>
  </c:chart>
  <c:spPr>
    <a:ln w="9525"/>
  </c:sp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Total development effort for the benchmark (LOC*McCabeCC)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tx>
            <c:strRef>
              <c:f>Sheet1!$G$70</c:f>
              <c:strCache>
                <c:ptCount val="1"/>
                <c:pt idx="0">
                  <c:v>LOC*CC</c:v>
                </c:pt>
              </c:strCache>
            </c:strRef>
          </c:tx>
          <c:dLbls>
            <c:showVal val="1"/>
          </c:dLbls>
          <c:cat>
            <c:strRef>
              <c:f>Sheet1!$A$71:$A$77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Sheet1!$G$71:$G$77</c:f>
              <c:numCache>
                <c:formatCode>0</c:formatCode>
                <c:ptCount val="7"/>
                <c:pt idx="0">
                  <c:v>5414.4040000000005</c:v>
                </c:pt>
                <c:pt idx="1">
                  <c:v>5379.8008240740737</c:v>
                </c:pt>
                <c:pt idx="2">
                  <c:v>5962.8961632653063</c:v>
                </c:pt>
                <c:pt idx="3">
                  <c:v>5842.5206177606169</c:v>
                </c:pt>
                <c:pt idx="4">
                  <c:v>2811.6280479452057</c:v>
                </c:pt>
                <c:pt idx="5">
                  <c:v>3015.2229642857142</c:v>
                </c:pt>
                <c:pt idx="6">
                  <c:v>5830.3160562622306</c:v>
                </c:pt>
              </c:numCache>
            </c:numRef>
          </c:val>
        </c:ser>
        <c:axId val="75255808"/>
        <c:axId val="75257344"/>
      </c:barChart>
      <c:catAx>
        <c:axId val="75255808"/>
        <c:scaling>
          <c:orientation val="minMax"/>
        </c:scaling>
        <c:axPos val="l"/>
        <c:tickLblPos val="nextTo"/>
        <c:crossAx val="75257344"/>
        <c:crosses val="autoZero"/>
        <c:auto val="1"/>
        <c:lblAlgn val="ctr"/>
        <c:lblOffset val="100"/>
      </c:catAx>
      <c:valAx>
        <c:axId val="75257344"/>
        <c:scaling>
          <c:orientation val="minMax"/>
        </c:scaling>
        <c:axPos val="b"/>
        <c:majorGridlines/>
        <c:numFmt formatCode="0" sourceLinked="1"/>
        <c:tickLblPos val="nextTo"/>
        <c:crossAx val="75255808"/>
        <c:crosses val="autoZero"/>
        <c:crossBetween val="between"/>
      </c:valAx>
    </c:plotArea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Average development complexity (McCabe CC)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Sheet1!$F$70</c:f>
              <c:strCache>
                <c:ptCount val="1"/>
                <c:pt idx="0">
                  <c:v>McCabe CC</c:v>
                </c:pt>
              </c:strCache>
            </c:strRef>
          </c:tx>
          <c:dLbls>
            <c:showVal val="1"/>
          </c:dLbls>
          <c:cat>
            <c:strRef>
              <c:f>Sheet1!$A$71:$A$77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Sheet1!$F$71:$F$77</c:f>
              <c:numCache>
                <c:formatCode>0.00</c:formatCode>
                <c:ptCount val="7"/>
                <c:pt idx="0">
                  <c:v>2.0278666666666667</c:v>
                </c:pt>
                <c:pt idx="1">
                  <c:v>2.0557129629629629</c:v>
                </c:pt>
                <c:pt idx="2">
                  <c:v>2.0309591836734695</c:v>
                </c:pt>
                <c:pt idx="3">
                  <c:v>2.1214671814671813</c:v>
                </c:pt>
                <c:pt idx="4">
                  <c:v>1.9323904109589043</c:v>
                </c:pt>
                <c:pt idx="5">
                  <c:v>2.1248928571428571</c:v>
                </c:pt>
                <c:pt idx="6">
                  <c:v>2.0286416340508806</c:v>
                </c:pt>
              </c:numCache>
            </c:numRef>
          </c:val>
        </c:ser>
        <c:axId val="75285632"/>
        <c:axId val="75287168"/>
      </c:barChart>
      <c:catAx>
        <c:axId val="75285632"/>
        <c:scaling>
          <c:orientation val="minMax"/>
        </c:scaling>
        <c:axPos val="b"/>
        <c:tickLblPos val="nextTo"/>
        <c:crossAx val="75287168"/>
        <c:crosses val="autoZero"/>
        <c:auto val="1"/>
        <c:lblAlgn val="ctr"/>
        <c:lblOffset val="100"/>
      </c:catAx>
      <c:valAx>
        <c:axId val="75287168"/>
        <c:scaling>
          <c:orientation val="minMax"/>
          <c:max val="2.7"/>
          <c:min val="0"/>
        </c:scaling>
        <c:axPos val="l"/>
        <c:majorGridlines/>
        <c:numFmt formatCode="0.00" sourceLinked="1"/>
        <c:tickLblPos val="nextTo"/>
        <c:crossAx val="75285632"/>
        <c:crosses val="autoZero"/>
        <c:crossBetween val="between"/>
      </c:valAx>
    </c:plotArea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CASSIUS Average processing time delays (ms)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168190239852963"/>
          <c:y val="0.16094614232543103"/>
          <c:w val="0.83572998906862261"/>
          <c:h val="0.60782137402316594"/>
        </c:manualLayout>
      </c:layout>
      <c:barChart>
        <c:barDir val="col"/>
        <c:grouping val="clustered"/>
        <c:ser>
          <c:idx val="0"/>
          <c:order val="0"/>
          <c:tx>
            <c:strRef>
              <c:f>Sheet1!$A$25</c:f>
              <c:strCache>
                <c:ptCount val="1"/>
                <c:pt idx="0">
                  <c:v>FilterAndPull</c:v>
                </c:pt>
              </c:strCache>
            </c:strRef>
          </c:tx>
          <c:dLbls>
            <c:showVal val="1"/>
          </c:dLbls>
          <c:cat>
            <c:strRef>
              <c:f>Sheet1!$B$23:$F$23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YANCEES</c:v>
                </c:pt>
                <c:pt idx="3">
                  <c:v>CORBA-NS</c:v>
                </c:pt>
                <c:pt idx="4">
                  <c:v>JavaSpaces</c:v>
                </c:pt>
              </c:strCache>
            </c:strRef>
          </c:cat>
          <c:val>
            <c:numRef>
              <c:f>Sheet1!$B$25:$F$25</c:f>
              <c:numCache>
                <c:formatCode>General</c:formatCode>
                <c:ptCount val="5"/>
                <c:pt idx="0">
                  <c:v>136</c:v>
                </c:pt>
                <c:pt idx="1">
                  <c:v>123</c:v>
                </c:pt>
                <c:pt idx="2">
                  <c:v>134</c:v>
                </c:pt>
                <c:pt idx="3">
                  <c:v>137</c:v>
                </c:pt>
                <c:pt idx="4">
                  <c:v>63</c:v>
                </c:pt>
              </c:numCache>
            </c:numRef>
          </c:val>
        </c:ser>
        <c:ser>
          <c:idx val="1"/>
          <c:order val="1"/>
          <c:tx>
            <c:strRef>
              <c:f>Sheet1!$A$26</c:f>
              <c:strCache>
                <c:ptCount val="1"/>
                <c:pt idx="0">
                  <c:v>Browsing Task</c:v>
                </c:pt>
              </c:strCache>
            </c:strRef>
          </c:tx>
          <c:dLbls>
            <c:showVal val="1"/>
          </c:dLbls>
          <c:cat>
            <c:strRef>
              <c:f>Sheet1!$B$23:$F$23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YANCEES</c:v>
                </c:pt>
                <c:pt idx="3">
                  <c:v>CORBA-NS</c:v>
                </c:pt>
                <c:pt idx="4">
                  <c:v>JavaSpaces</c:v>
                </c:pt>
              </c:strCache>
            </c:strRef>
          </c:cat>
          <c:val>
            <c:numRef>
              <c:f>Sheet1!$B$26:$F$26</c:f>
              <c:numCache>
                <c:formatCode>General</c:formatCode>
                <c:ptCount val="5"/>
                <c:pt idx="0">
                  <c:v>141</c:v>
                </c:pt>
                <c:pt idx="1">
                  <c:v>148</c:v>
                </c:pt>
                <c:pt idx="2">
                  <c:v>142</c:v>
                </c:pt>
                <c:pt idx="3">
                  <c:v>141</c:v>
                </c:pt>
                <c:pt idx="4">
                  <c:v>141</c:v>
                </c:pt>
              </c:numCache>
            </c:numRef>
          </c:val>
        </c:ser>
        <c:axId val="75181440"/>
        <c:axId val="75199616"/>
      </c:barChart>
      <c:catAx>
        <c:axId val="75181440"/>
        <c:scaling>
          <c:orientation val="minMax"/>
        </c:scaling>
        <c:axPos val="b"/>
        <c:tickLblPos val="nextTo"/>
        <c:crossAx val="75199616"/>
        <c:crosses val="autoZero"/>
        <c:auto val="1"/>
        <c:lblAlgn val="ctr"/>
        <c:lblOffset val="100"/>
      </c:catAx>
      <c:valAx>
        <c:axId val="75199616"/>
        <c:scaling>
          <c:orientation val="minMax"/>
        </c:scaling>
        <c:axPos val="l"/>
        <c:majorGridlines/>
        <c:numFmt formatCode="General" sourceLinked="1"/>
        <c:tickLblPos val="nextTo"/>
        <c:crossAx val="75181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071149541169437"/>
          <c:y val="0.89622573661343619"/>
          <c:w val="0.68436637221776075"/>
          <c:h val="9.5891138607674023E-2"/>
        </c:manualLayout>
      </c:layout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5"/>
  <c:chart>
    <c:title>
      <c:tx>
        <c:rich>
          <a:bodyPr/>
          <a:lstStyle/>
          <a:p>
            <a:pPr>
              <a:defRPr/>
            </a:pPr>
            <a:r>
              <a:rPr lang="en-US"/>
              <a:t>Average development complexity (McCabe CC)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Sheet1!$F$70</c:f>
              <c:strCache>
                <c:ptCount val="1"/>
                <c:pt idx="0">
                  <c:v>McCabe CC</c:v>
                </c:pt>
              </c:strCache>
            </c:strRef>
          </c:tx>
          <c:dLbls>
            <c:showVal val="1"/>
          </c:dLbls>
          <c:cat>
            <c:strRef>
              <c:f>Sheet1!$A$71:$A$77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Sheet1!$F$71:$F$77</c:f>
              <c:numCache>
                <c:formatCode>0.00</c:formatCode>
                <c:ptCount val="7"/>
                <c:pt idx="0">
                  <c:v>2.0278666666666667</c:v>
                </c:pt>
                <c:pt idx="1">
                  <c:v>2.0557129629629629</c:v>
                </c:pt>
                <c:pt idx="2">
                  <c:v>2.0309591836734695</c:v>
                </c:pt>
                <c:pt idx="3">
                  <c:v>2.1214671814671813</c:v>
                </c:pt>
                <c:pt idx="4">
                  <c:v>1.9323904109589043</c:v>
                </c:pt>
                <c:pt idx="5">
                  <c:v>2.1248928571428571</c:v>
                </c:pt>
                <c:pt idx="6">
                  <c:v>2.0286416340508806</c:v>
                </c:pt>
              </c:numCache>
            </c:numRef>
          </c:val>
        </c:ser>
        <c:axId val="71719168"/>
        <c:axId val="71749632"/>
      </c:barChart>
      <c:catAx>
        <c:axId val="71719168"/>
        <c:scaling>
          <c:orientation val="minMax"/>
        </c:scaling>
        <c:axPos val="b"/>
        <c:tickLblPos val="nextTo"/>
        <c:crossAx val="71749632"/>
        <c:crosses val="autoZero"/>
        <c:auto val="1"/>
        <c:lblAlgn val="ctr"/>
        <c:lblOffset val="100"/>
      </c:catAx>
      <c:valAx>
        <c:axId val="71749632"/>
        <c:scaling>
          <c:orientation val="minMax"/>
          <c:max val="2.7"/>
          <c:min val="0"/>
        </c:scaling>
        <c:axPos val="l"/>
        <c:majorGridlines/>
        <c:numFmt formatCode="0.00" sourceLinked="1"/>
        <c:tickLblPos val="nextTo"/>
        <c:crossAx val="71719168"/>
        <c:crosses val="autoZero"/>
        <c:crossBetween val="between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development effort </a:t>
            </a:r>
            <a:br>
              <a:rPr lang="en-US" sz="1200"/>
            </a:br>
            <a:r>
              <a:rPr lang="en-US" sz="1200"/>
              <a:t>(</a:t>
            </a:r>
            <a:r>
              <a:rPr lang="en-US" sz="1200" baseline="0"/>
              <a:t> Lines of Code)</a:t>
            </a:r>
            <a:endParaRPr lang="en-US" sz="1200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Sheet1!$B$70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Sheet1!$A$71:$A$77</c:f>
              <c:strCache>
                <c:ptCount val="7"/>
                <c:pt idx="0">
                  <c:v>Build From Scratch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(client+server)</c:v>
                </c:pt>
              </c:strCache>
            </c:strRef>
          </c:cat>
          <c:val>
            <c:numRef>
              <c:f>Sheet1!$B$71:$B$77</c:f>
              <c:numCache>
                <c:formatCode>General</c:formatCode>
                <c:ptCount val="7"/>
                <c:pt idx="0">
                  <c:v>2670</c:v>
                </c:pt>
                <c:pt idx="1">
                  <c:v>2617</c:v>
                </c:pt>
                <c:pt idx="2">
                  <c:v>2936</c:v>
                </c:pt>
                <c:pt idx="3">
                  <c:v>2754</c:v>
                </c:pt>
                <c:pt idx="4">
                  <c:v>1455</c:v>
                </c:pt>
                <c:pt idx="5">
                  <c:v>1419</c:v>
                </c:pt>
                <c:pt idx="6">
                  <c:v>2874</c:v>
                </c:pt>
              </c:numCache>
            </c:numRef>
          </c:val>
        </c:ser>
        <c:axId val="74059136"/>
        <c:axId val="74081408"/>
      </c:barChart>
      <c:catAx>
        <c:axId val="74059136"/>
        <c:scaling>
          <c:orientation val="minMax"/>
        </c:scaling>
        <c:axPos val="b"/>
        <c:tickLblPos val="nextTo"/>
        <c:crossAx val="74081408"/>
        <c:crosses val="autoZero"/>
        <c:auto val="1"/>
        <c:lblAlgn val="ctr"/>
        <c:lblOffset val="100"/>
      </c:catAx>
      <c:valAx>
        <c:axId val="74081408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74059136"/>
        <c:crosses val="autoZero"/>
        <c:crossBetween val="between"/>
      </c:valAx>
    </c:plotArea>
    <c:plotVisOnly val="1"/>
  </c:chart>
  <c:spPr>
    <a:ln w="9525"/>
  </c:sp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7"/>
  <c:chart>
    <c:title>
      <c:tx>
        <c:rich>
          <a:bodyPr/>
          <a:lstStyle/>
          <a:p>
            <a:pPr>
              <a:defRPr/>
            </a:pPr>
            <a:r>
              <a:rPr lang="en-US"/>
              <a:t>Total Infrastructure sizes (in LOC)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Sheet1!$B$32</c:f>
              <c:strCache>
                <c:ptCount val="1"/>
                <c:pt idx="0">
                  <c:v>LOC</c:v>
                </c:pt>
              </c:strCache>
            </c:strRef>
          </c:tx>
          <c:dLbls>
            <c:showVal val="1"/>
          </c:dLbls>
          <c:cat>
            <c:strRef>
              <c:f>(Sheet1!$A$33,Sheet1!$A$35,Sheet1!$A$37:$A$39)</c:f>
              <c:strCache>
                <c:ptCount val="5"/>
                <c:pt idx="0">
                  <c:v>Siena</c:v>
                </c:pt>
                <c:pt idx="1">
                  <c:v>CORBA-NS Implementation</c:v>
                </c:pt>
                <c:pt idx="2">
                  <c:v>Java Spaces</c:v>
                </c:pt>
                <c:pt idx="3">
                  <c:v>Yancees core</c:v>
                </c:pt>
                <c:pt idx="4">
                  <c:v>Yancees content/based</c:v>
                </c:pt>
              </c:strCache>
            </c:strRef>
          </c:cat>
          <c:val>
            <c:numRef>
              <c:f>(Sheet1!$B$33,Sheet1!$B$35,Sheet1!$B$37:$B$39)</c:f>
              <c:numCache>
                <c:formatCode>General</c:formatCode>
                <c:ptCount val="5"/>
                <c:pt idx="0">
                  <c:v>5506</c:v>
                </c:pt>
                <c:pt idx="1">
                  <c:v>12762</c:v>
                </c:pt>
                <c:pt idx="2">
                  <c:v>7003</c:v>
                </c:pt>
                <c:pt idx="3">
                  <c:v>5605</c:v>
                </c:pt>
                <c:pt idx="4">
                  <c:v>7266</c:v>
                </c:pt>
              </c:numCache>
            </c:numRef>
          </c:val>
        </c:ser>
        <c:axId val="74781440"/>
        <c:axId val="74782976"/>
      </c:barChart>
      <c:catAx>
        <c:axId val="74781440"/>
        <c:scaling>
          <c:orientation val="minMax"/>
        </c:scaling>
        <c:axPos val="b"/>
        <c:tickLblPos val="nextTo"/>
        <c:crossAx val="74782976"/>
        <c:crosses val="autoZero"/>
        <c:auto val="1"/>
        <c:lblAlgn val="ctr"/>
        <c:lblOffset val="100"/>
      </c:catAx>
      <c:valAx>
        <c:axId val="74782976"/>
        <c:scaling>
          <c:orientation val="minMax"/>
        </c:scaling>
        <c:axPos val="l"/>
        <c:majorGridlines/>
        <c:numFmt formatCode="General" sourceLinked="1"/>
        <c:tickLblPos val="nextTo"/>
        <c:crossAx val="74781440"/>
        <c:crosses val="autoZero"/>
        <c:crossBetween val="between"/>
      </c:valAx>
    </c:plotArea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CASSIUS Average processing time delays (ms)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Sheet1!$A$25</c:f>
              <c:strCache>
                <c:ptCount val="1"/>
                <c:pt idx="0">
                  <c:v>FilterAndPull</c:v>
                </c:pt>
              </c:strCache>
            </c:strRef>
          </c:tx>
          <c:dLbls>
            <c:showVal val="1"/>
          </c:dLbls>
          <c:cat>
            <c:strRef>
              <c:f>Sheet1!$C$23:$F$23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Sheet1!$C$25:$F$25</c:f>
              <c:numCache>
                <c:formatCode>General</c:formatCode>
                <c:ptCount val="4"/>
                <c:pt idx="0">
                  <c:v>123</c:v>
                </c:pt>
                <c:pt idx="1">
                  <c:v>134</c:v>
                </c:pt>
                <c:pt idx="2">
                  <c:v>137</c:v>
                </c:pt>
                <c:pt idx="3">
                  <c:v>63</c:v>
                </c:pt>
              </c:numCache>
            </c:numRef>
          </c:val>
        </c:ser>
        <c:ser>
          <c:idx val="1"/>
          <c:order val="1"/>
          <c:tx>
            <c:strRef>
              <c:f>Sheet1!$A$26</c:f>
              <c:strCache>
                <c:ptCount val="1"/>
                <c:pt idx="0">
                  <c:v>Browsing Task</c:v>
                </c:pt>
              </c:strCache>
            </c:strRef>
          </c:tx>
          <c:dLbls>
            <c:showVal val="1"/>
          </c:dLbls>
          <c:cat>
            <c:strRef>
              <c:f>Sheet1!$C$23:$F$23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Sheet1!$C$26:$F$26</c:f>
              <c:numCache>
                <c:formatCode>General</c:formatCode>
                <c:ptCount val="4"/>
                <c:pt idx="0">
                  <c:v>148</c:v>
                </c:pt>
                <c:pt idx="1">
                  <c:v>142</c:v>
                </c:pt>
                <c:pt idx="2">
                  <c:v>141</c:v>
                </c:pt>
                <c:pt idx="3">
                  <c:v>141</c:v>
                </c:pt>
              </c:numCache>
            </c:numRef>
          </c:val>
        </c:ser>
        <c:gapWidth val="75"/>
        <c:overlap val="-25"/>
        <c:axId val="74817920"/>
        <c:axId val="74819456"/>
      </c:barChart>
      <c:catAx>
        <c:axId val="74817920"/>
        <c:scaling>
          <c:orientation val="minMax"/>
        </c:scaling>
        <c:axPos val="b"/>
        <c:majorTickMark val="none"/>
        <c:tickLblPos val="nextTo"/>
        <c:crossAx val="74819456"/>
        <c:crosses val="autoZero"/>
        <c:auto val="1"/>
        <c:lblAlgn val="ctr"/>
        <c:lblOffset val="100"/>
      </c:catAx>
      <c:valAx>
        <c:axId val="74819456"/>
        <c:scaling>
          <c:orientation val="minMax"/>
          <c:max val="180"/>
          <c:min val="0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7481792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Task complexity measured in LOC and CC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Sheet1!$A$158</c:f>
              <c:strCache>
                <c:ptCount val="1"/>
                <c:pt idx="0">
                  <c:v>subscribe()</c:v>
                </c:pt>
              </c:strCache>
            </c:strRef>
          </c:tx>
          <c:cat>
            <c:multiLvlStrRef>
              <c:f>Sheet1!$B$156:$I$157</c:f>
              <c:multiLvlStrCache>
                <c:ptCount val="8"/>
                <c:lvl>
                  <c:pt idx="0">
                    <c:v>38</c:v>
                  </c:pt>
                  <c:pt idx="1">
                    <c:v>8</c:v>
                  </c:pt>
                  <c:pt idx="2">
                    <c:v>13</c:v>
                  </c:pt>
                  <c:pt idx="3">
                    <c:v>2</c:v>
                  </c:pt>
                  <c:pt idx="4">
                    <c:v>57</c:v>
                  </c:pt>
                  <c:pt idx="5">
                    <c:v>2.6</c:v>
                  </c:pt>
                  <c:pt idx="6">
                    <c:v>11</c:v>
                  </c:pt>
                  <c:pt idx="7">
                    <c:v>2</c:v>
                  </c:pt>
                </c:lvl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</c:multiLvlStrCache>
            </c:multiLvlStrRef>
          </c:cat>
          <c:val>
            <c:numRef>
              <c:f>Sheet1!$B$159:$I$159</c:f>
              <c:numCache>
                <c:formatCode>General</c:formatCode>
                <c:ptCount val="8"/>
                <c:pt idx="0">
                  <c:v>28</c:v>
                </c:pt>
                <c:pt idx="1">
                  <c:v>7</c:v>
                </c:pt>
                <c:pt idx="2">
                  <c:v>21</c:v>
                </c:pt>
                <c:pt idx="3">
                  <c:v>4</c:v>
                </c:pt>
                <c:pt idx="4">
                  <c:v>26</c:v>
                </c:pt>
                <c:pt idx="5">
                  <c:v>5</c:v>
                </c:pt>
                <c:pt idx="6">
                  <c:v>37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Sheet1!$A$159</c:f>
              <c:strCache>
                <c:ptCount val="1"/>
                <c:pt idx="0">
                  <c:v>parseFilter()</c:v>
                </c:pt>
              </c:strCache>
            </c:strRef>
          </c:tx>
          <c:cat>
            <c:multiLvlStrRef>
              <c:f>Sheet1!$B$156:$I$157</c:f>
              <c:multiLvlStrCache>
                <c:ptCount val="8"/>
                <c:lvl>
                  <c:pt idx="0">
                    <c:v>38</c:v>
                  </c:pt>
                  <c:pt idx="1">
                    <c:v>8</c:v>
                  </c:pt>
                  <c:pt idx="2">
                    <c:v>13</c:v>
                  </c:pt>
                  <c:pt idx="3">
                    <c:v>2</c:v>
                  </c:pt>
                  <c:pt idx="4">
                    <c:v>57</c:v>
                  </c:pt>
                  <c:pt idx="5">
                    <c:v>2.6</c:v>
                  </c:pt>
                  <c:pt idx="6">
                    <c:v>11</c:v>
                  </c:pt>
                  <c:pt idx="7">
                    <c:v>2</c:v>
                  </c:pt>
                </c:lvl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</c:multiLvlStrCache>
            </c:multiLvlStrRef>
          </c:cat>
          <c:val>
            <c:numRef>
              <c:f>Sheet1!$B$160:$I$160</c:f>
              <c:numCache>
                <c:formatCode>General</c:formatCode>
                <c:ptCount val="8"/>
                <c:pt idx="0">
                  <c:v>6</c:v>
                </c:pt>
                <c:pt idx="1">
                  <c:v>2</c:v>
                </c:pt>
                <c:pt idx="2">
                  <c:v>8</c:v>
                </c:pt>
                <c:pt idx="3">
                  <c:v>2</c:v>
                </c:pt>
                <c:pt idx="4">
                  <c:v>8</c:v>
                </c:pt>
                <c:pt idx="5">
                  <c:v>3</c:v>
                </c:pt>
                <c:pt idx="6">
                  <c:v>6</c:v>
                </c:pt>
                <c:pt idx="7">
                  <c:v>2</c:v>
                </c:pt>
              </c:numCache>
            </c:numRef>
          </c:val>
        </c:ser>
        <c:ser>
          <c:idx val="2"/>
          <c:order val="2"/>
          <c:tx>
            <c:strRef>
              <c:f>Sheet1!$A$160</c:f>
              <c:strCache>
                <c:ptCount val="1"/>
                <c:pt idx="0">
                  <c:v>publish()</c:v>
                </c:pt>
              </c:strCache>
            </c:strRef>
          </c:tx>
          <c:cat>
            <c:multiLvlStrRef>
              <c:f>Sheet1!$B$156:$I$157</c:f>
              <c:multiLvlStrCache>
                <c:ptCount val="8"/>
                <c:lvl>
                  <c:pt idx="0">
                    <c:v>38</c:v>
                  </c:pt>
                  <c:pt idx="1">
                    <c:v>8</c:v>
                  </c:pt>
                  <c:pt idx="2">
                    <c:v>13</c:v>
                  </c:pt>
                  <c:pt idx="3">
                    <c:v>2</c:v>
                  </c:pt>
                  <c:pt idx="4">
                    <c:v>57</c:v>
                  </c:pt>
                  <c:pt idx="5">
                    <c:v>2.6</c:v>
                  </c:pt>
                  <c:pt idx="6">
                    <c:v>11</c:v>
                  </c:pt>
                  <c:pt idx="7">
                    <c:v>2</c:v>
                  </c:pt>
                </c:lvl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</c:multiLvlStrCache>
            </c:multiLvlStrRef>
          </c:cat>
          <c:val>
            <c:numRef>
              <c:f>Sheet1!$B$161:$I$161</c:f>
              <c:numCache>
                <c:formatCode>General</c:formatCode>
                <c:ptCount val="8"/>
                <c:pt idx="0">
                  <c:v>24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tx>
            <c:strRef>
              <c:f>Sheet1!$A$161</c:f>
              <c:strCache>
                <c:ptCount val="1"/>
                <c:pt idx="0">
                  <c:v>parseEdemEvent()</c:v>
                </c:pt>
              </c:strCache>
            </c:strRef>
          </c:tx>
          <c:cat>
            <c:multiLvlStrRef>
              <c:f>Sheet1!$B$156:$I$157</c:f>
              <c:multiLvlStrCache>
                <c:ptCount val="8"/>
                <c:lvl>
                  <c:pt idx="0">
                    <c:v>38</c:v>
                  </c:pt>
                  <c:pt idx="1">
                    <c:v>8</c:v>
                  </c:pt>
                  <c:pt idx="2">
                    <c:v>13</c:v>
                  </c:pt>
                  <c:pt idx="3">
                    <c:v>2</c:v>
                  </c:pt>
                  <c:pt idx="4">
                    <c:v>57</c:v>
                  </c:pt>
                  <c:pt idx="5">
                    <c:v>2.6</c:v>
                  </c:pt>
                  <c:pt idx="6">
                    <c:v>11</c:v>
                  </c:pt>
                  <c:pt idx="7">
                    <c:v>2</c:v>
                  </c:pt>
                </c:lvl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</c:multiLvlStrCache>
            </c:multiLvlStrRef>
          </c:cat>
          <c:val>
            <c:numRef>
              <c:f>Sheet1!$B$162:$I$162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5</c:v>
                </c:pt>
                <c:pt idx="6">
                  <c:v>14</c:v>
                </c:pt>
                <c:pt idx="7">
                  <c:v>4</c:v>
                </c:pt>
              </c:numCache>
            </c:numRef>
          </c:val>
        </c:ser>
        <c:ser>
          <c:idx val="4"/>
          <c:order val="4"/>
          <c:tx>
            <c:strRef>
              <c:f>Sheet1!$A$162</c:f>
              <c:strCache>
                <c:ptCount val="1"/>
                <c:pt idx="0">
                  <c:v>unsubscribe()</c:v>
                </c:pt>
              </c:strCache>
            </c:strRef>
          </c:tx>
          <c:cat>
            <c:multiLvlStrRef>
              <c:f>Sheet1!$B$156:$I$157</c:f>
              <c:multiLvlStrCache>
                <c:ptCount val="8"/>
                <c:lvl>
                  <c:pt idx="0">
                    <c:v>38</c:v>
                  </c:pt>
                  <c:pt idx="1">
                    <c:v>8</c:v>
                  </c:pt>
                  <c:pt idx="2">
                    <c:v>13</c:v>
                  </c:pt>
                  <c:pt idx="3">
                    <c:v>2</c:v>
                  </c:pt>
                  <c:pt idx="4">
                    <c:v>57</c:v>
                  </c:pt>
                  <c:pt idx="5">
                    <c:v>2.6</c:v>
                  </c:pt>
                  <c:pt idx="6">
                    <c:v>11</c:v>
                  </c:pt>
                  <c:pt idx="7">
                    <c:v>2</c:v>
                  </c:pt>
                </c:lvl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</c:multiLvlStrCache>
            </c:multiLvlStrRef>
          </c:cat>
          <c:val>
            <c:numRef>
              <c:f>Sheet1!$B$163:$I$163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16</c:v>
                </c:pt>
                <c:pt idx="3">
                  <c:v>2.5</c:v>
                </c:pt>
                <c:pt idx="4">
                  <c:v>7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tx>
            <c:strRef>
              <c:f>Sheet1!$A$163</c:f>
              <c:strCache>
                <c:ptCount val="1"/>
                <c:pt idx="0">
                  <c:v>notify()</c:v>
                </c:pt>
              </c:strCache>
            </c:strRef>
          </c:tx>
          <c:cat>
            <c:multiLvlStrRef>
              <c:f>Sheet1!$B$156:$I$157</c:f>
              <c:multiLvlStrCache>
                <c:ptCount val="8"/>
                <c:lvl>
                  <c:pt idx="0">
                    <c:v>38</c:v>
                  </c:pt>
                  <c:pt idx="1">
                    <c:v>8</c:v>
                  </c:pt>
                  <c:pt idx="2">
                    <c:v>13</c:v>
                  </c:pt>
                  <c:pt idx="3">
                    <c:v>2</c:v>
                  </c:pt>
                  <c:pt idx="4">
                    <c:v>57</c:v>
                  </c:pt>
                  <c:pt idx="5">
                    <c:v>2.6</c:v>
                  </c:pt>
                  <c:pt idx="6">
                    <c:v>11</c:v>
                  </c:pt>
                  <c:pt idx="7">
                    <c:v>2</c:v>
                  </c:pt>
                </c:lvl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</c:multiLvlStrCache>
            </c:multiLvlStrRef>
          </c:cat>
          <c:val>
            <c:numRef>
              <c:f>Sheet1!$B$164:$I$164</c:f>
              <c:numCache>
                <c:formatCode>General</c:formatCode>
                <c:ptCount val="8"/>
                <c:pt idx="0">
                  <c:v>25</c:v>
                </c:pt>
                <c:pt idx="1">
                  <c:v>7</c:v>
                </c:pt>
                <c:pt idx="2">
                  <c:v>9</c:v>
                </c:pt>
                <c:pt idx="3">
                  <c:v>3</c:v>
                </c:pt>
                <c:pt idx="4">
                  <c:v>18</c:v>
                </c:pt>
                <c:pt idx="5">
                  <c:v>5</c:v>
                </c:pt>
                <c:pt idx="6">
                  <c:v>13</c:v>
                </c:pt>
                <c:pt idx="7">
                  <c:v>3</c:v>
                </c:pt>
              </c:numCache>
            </c:numRef>
          </c:val>
        </c:ser>
        <c:ser>
          <c:idx val="6"/>
          <c:order val="6"/>
          <c:tx>
            <c:strRef>
              <c:f>Sheet1!$A$164</c:f>
              <c:strCache>
                <c:ptCount val="1"/>
                <c:pt idx="0">
                  <c:v>parseNotification()</c:v>
                </c:pt>
              </c:strCache>
            </c:strRef>
          </c:tx>
          <c:cat>
            <c:multiLvlStrRef>
              <c:f>Sheet1!$B$156:$I$157</c:f>
              <c:multiLvlStrCache>
                <c:ptCount val="8"/>
                <c:lvl>
                  <c:pt idx="0">
                    <c:v>38</c:v>
                  </c:pt>
                  <c:pt idx="1">
                    <c:v>8</c:v>
                  </c:pt>
                  <c:pt idx="2">
                    <c:v>13</c:v>
                  </c:pt>
                  <c:pt idx="3">
                    <c:v>2</c:v>
                  </c:pt>
                  <c:pt idx="4">
                    <c:v>57</c:v>
                  </c:pt>
                  <c:pt idx="5">
                    <c:v>2.6</c:v>
                  </c:pt>
                  <c:pt idx="6">
                    <c:v>11</c:v>
                  </c:pt>
                  <c:pt idx="7">
                    <c:v>2</c:v>
                  </c:pt>
                </c:lvl>
                <c:lvl>
                  <c:pt idx="0">
                    <c:v>LOC</c:v>
                  </c:pt>
                  <c:pt idx="1">
                    <c:v>CC</c:v>
                  </c:pt>
                  <c:pt idx="2">
                    <c:v>LOC</c:v>
                  </c:pt>
                  <c:pt idx="3">
                    <c:v>CC</c:v>
                  </c:pt>
                  <c:pt idx="4">
                    <c:v>LOC</c:v>
                  </c:pt>
                  <c:pt idx="5">
                    <c:v>CC</c:v>
                  </c:pt>
                  <c:pt idx="6">
                    <c:v>LOC</c:v>
                  </c:pt>
                  <c:pt idx="7">
                    <c:v>CC</c:v>
                  </c:pt>
                </c:lvl>
              </c:multiLvlStrCache>
            </c:multiLvlStrRef>
          </c:cat>
          <c:val>
            <c:numRef>
              <c:f>Sheet1!$B$166:$I$166</c:f>
              <c:numCache>
                <c:formatCode>General</c:formatCode>
                <c:ptCount val="8"/>
              </c:numCache>
            </c:numRef>
          </c:val>
        </c:ser>
        <c:axId val="74877184"/>
        <c:axId val="74891264"/>
      </c:barChart>
      <c:catAx>
        <c:axId val="74877184"/>
        <c:scaling>
          <c:orientation val="minMax"/>
        </c:scaling>
        <c:axPos val="b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74891264"/>
        <c:crosses val="autoZero"/>
        <c:auto val="1"/>
        <c:lblAlgn val="ctr"/>
        <c:lblOffset val="100"/>
      </c:catAx>
      <c:valAx>
        <c:axId val="74891264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74877184"/>
        <c:crosses val="autoZero"/>
        <c:crossBetween val="between"/>
      </c:valAx>
    </c:plotArea>
    <c:legend>
      <c:legendPos val="r"/>
      <c:txPr>
        <a:bodyPr/>
        <a:lstStyle/>
        <a:p>
          <a:pPr>
            <a:defRPr sz="1050"/>
          </a:pPr>
          <a:endParaRPr lang="en-US"/>
        </a:p>
      </c:txPr>
    </c:legend>
    <c:plotVisOnly val="1"/>
  </c:chart>
  <c:txPr>
    <a:bodyPr/>
    <a:lstStyle/>
    <a:p>
      <a:pPr>
        <a:defRPr sz="800"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377938214786994"/>
          <c:y val="0.1615646258503402"/>
          <c:w val="0.81543576097309167"/>
          <c:h val="0.51428035781241344"/>
        </c:manualLayout>
      </c:layout>
      <c:barChart>
        <c:barDir val="col"/>
        <c:grouping val="clustered"/>
        <c:ser>
          <c:idx val="0"/>
          <c:order val="0"/>
          <c:tx>
            <c:strRef>
              <c:f>Sheet1!$B$187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Sheet1!$B$188:$B$195</c:f>
              <c:numCache>
                <c:formatCode>General</c:formatCode>
                <c:ptCount val="8"/>
                <c:pt idx="0">
                  <c:v>38</c:v>
                </c:pt>
                <c:pt idx="1">
                  <c:v>79</c:v>
                </c:pt>
                <c:pt idx="2">
                  <c:v>28</c:v>
                </c:pt>
                <c:pt idx="3">
                  <c:v>6</c:v>
                </c:pt>
                <c:pt idx="4">
                  <c:v>24</c:v>
                </c:pt>
                <c:pt idx="5">
                  <c:v>4</c:v>
                </c:pt>
                <c:pt idx="6">
                  <c:v>2</c:v>
                </c:pt>
                <c:pt idx="7">
                  <c:v>25</c:v>
                </c:pt>
              </c:numCache>
            </c:numRef>
          </c:val>
        </c:ser>
        <c:ser>
          <c:idx val="1"/>
          <c:order val="1"/>
          <c:tx>
            <c:strRef>
              <c:f>Sheet1!$C$187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Sheet1!$C$188:$C$195</c:f>
              <c:numCache>
                <c:formatCode>General</c:formatCode>
                <c:ptCount val="8"/>
                <c:pt idx="0">
                  <c:v>13</c:v>
                </c:pt>
                <c:pt idx="1">
                  <c:v>13</c:v>
                </c:pt>
                <c:pt idx="2">
                  <c:v>21</c:v>
                </c:pt>
                <c:pt idx="3">
                  <c:v>8</c:v>
                </c:pt>
                <c:pt idx="4">
                  <c:v>6</c:v>
                </c:pt>
                <c:pt idx="5">
                  <c:v>11</c:v>
                </c:pt>
                <c:pt idx="6">
                  <c:v>16</c:v>
                </c:pt>
                <c:pt idx="7">
                  <c:v>9</c:v>
                </c:pt>
              </c:numCache>
            </c:numRef>
          </c:val>
        </c:ser>
        <c:ser>
          <c:idx val="2"/>
          <c:order val="2"/>
          <c:tx>
            <c:strRef>
              <c:f>Sheet1!$D$187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Sheet1!$D$188:$D$195</c:f>
              <c:numCache>
                <c:formatCode>General</c:formatCode>
                <c:ptCount val="8"/>
                <c:pt idx="0">
                  <c:v>57</c:v>
                </c:pt>
                <c:pt idx="1">
                  <c:v>15</c:v>
                </c:pt>
                <c:pt idx="2">
                  <c:v>26</c:v>
                </c:pt>
                <c:pt idx="3">
                  <c:v>8</c:v>
                </c:pt>
                <c:pt idx="4">
                  <c:v>6</c:v>
                </c:pt>
                <c:pt idx="5">
                  <c:v>12</c:v>
                </c:pt>
                <c:pt idx="6">
                  <c:v>7</c:v>
                </c:pt>
                <c:pt idx="7">
                  <c:v>18</c:v>
                </c:pt>
              </c:numCache>
            </c:numRef>
          </c:val>
        </c:ser>
        <c:ser>
          <c:idx val="3"/>
          <c:order val="3"/>
          <c:tx>
            <c:strRef>
              <c:f>Sheet1!$E$187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Sheet1!$A$188:$A$195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Sheet1!$E$188:$E$195</c:f>
              <c:numCache>
                <c:formatCode>General</c:formatCode>
                <c:ptCount val="8"/>
                <c:pt idx="0">
                  <c:v>11</c:v>
                </c:pt>
                <c:pt idx="1">
                  <c:v>13</c:v>
                </c:pt>
                <c:pt idx="2">
                  <c:v>37</c:v>
                </c:pt>
                <c:pt idx="3">
                  <c:v>6</c:v>
                </c:pt>
                <c:pt idx="4">
                  <c:v>6</c:v>
                </c:pt>
                <c:pt idx="5">
                  <c:v>14</c:v>
                </c:pt>
                <c:pt idx="6">
                  <c:v>2</c:v>
                </c:pt>
                <c:pt idx="7">
                  <c:v>13</c:v>
                </c:pt>
              </c:numCache>
            </c:numRef>
          </c:val>
        </c:ser>
        <c:axId val="74921856"/>
        <c:axId val="74923392"/>
      </c:barChart>
      <c:catAx>
        <c:axId val="74921856"/>
        <c:scaling>
          <c:orientation val="minMax"/>
        </c:scaling>
        <c:axPos val="b"/>
        <c:tickLblPos val="nextTo"/>
        <c:crossAx val="74923392"/>
        <c:crosses val="autoZero"/>
        <c:auto val="1"/>
        <c:lblAlgn val="ctr"/>
        <c:lblOffset val="100"/>
      </c:catAx>
      <c:valAx>
        <c:axId val="74923392"/>
        <c:scaling>
          <c:orientation val="minMax"/>
          <c:max val="80"/>
        </c:scaling>
        <c:axPos val="l"/>
        <c:majorGridlines/>
        <c:numFmt formatCode="General" sourceLinked="1"/>
        <c:tickLblPos val="nextTo"/>
        <c:crossAx val="74921856"/>
        <c:crosses val="autoZero"/>
        <c:crossBetween val="between"/>
      </c:valAx>
    </c:plotArea>
    <c:legend>
      <c:legendPos val="t"/>
    </c:legend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742574394559519"/>
          <c:y val="0.15858843537415082"/>
          <c:w val="0.83114252868787175"/>
          <c:h val="0.51725654828860657"/>
        </c:manualLayout>
      </c:layout>
      <c:barChart>
        <c:barDir val="col"/>
        <c:grouping val="clustered"/>
        <c:ser>
          <c:idx val="0"/>
          <c:order val="0"/>
          <c:tx>
            <c:strRef>
              <c:f>Sheet1!$B$205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Sheet1!$B$206:$B$213</c:f>
              <c:numCache>
                <c:formatCode>General</c:formatCode>
                <c:ptCount val="8"/>
                <c:pt idx="0">
                  <c:v>8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Sheet1!$C$205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Sheet1!$C$206:$C$213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2.5</c:v>
                </c:pt>
                <c:pt idx="7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Sheet1!$D$205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Sheet1!$D$206:$D$213</c:f>
              <c:numCache>
                <c:formatCode>General</c:formatCode>
                <c:ptCount val="8"/>
                <c:pt idx="0">
                  <c:v>2.6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2</c:v>
                </c:pt>
                <c:pt idx="7">
                  <c:v>5</c:v>
                </c:pt>
              </c:numCache>
            </c:numRef>
          </c:val>
        </c:ser>
        <c:ser>
          <c:idx val="3"/>
          <c:order val="3"/>
          <c:tx>
            <c:strRef>
              <c:f>Sheet1!$E$205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Sheet1!$A$206:$A$213</c:f>
              <c:strCache>
                <c:ptCount val="8"/>
                <c:pt idx="0">
                  <c:v>init()</c:v>
                </c:pt>
                <c:pt idx="1">
                  <c:v>subscribe()</c:v>
                </c:pt>
                <c:pt idx="2">
                  <c:v>parseIFilter()</c:v>
                </c:pt>
                <c:pt idx="3">
                  <c:v>publish()</c:v>
                </c:pt>
                <c:pt idx="4">
                  <c:v>parseEdemEvent()</c:v>
                </c:pt>
                <c:pt idx="5">
                  <c:v>unsubscribe()</c:v>
                </c:pt>
                <c:pt idx="6">
                  <c:v>notify()</c:v>
                </c:pt>
                <c:pt idx="7">
                  <c:v>parseNotification()</c:v>
                </c:pt>
              </c:strCache>
            </c:strRef>
          </c:cat>
          <c:val>
            <c:numRef>
              <c:f>Sheet1!$E$206:$E$213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axId val="74966144"/>
        <c:axId val="74967680"/>
      </c:barChart>
      <c:catAx>
        <c:axId val="74966144"/>
        <c:scaling>
          <c:orientation val="minMax"/>
        </c:scaling>
        <c:axPos val="b"/>
        <c:tickLblPos val="nextTo"/>
        <c:crossAx val="74967680"/>
        <c:crosses val="autoZero"/>
        <c:auto val="1"/>
        <c:lblAlgn val="ctr"/>
        <c:lblOffset val="100"/>
      </c:catAx>
      <c:valAx>
        <c:axId val="74967680"/>
        <c:scaling>
          <c:orientation val="minMax"/>
          <c:max val="10"/>
        </c:scaling>
        <c:axPos val="l"/>
        <c:majorGridlines/>
        <c:numFmt formatCode="General" sourceLinked="1"/>
        <c:tickLblPos val="nextTo"/>
        <c:crossAx val="74966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424109585246435"/>
          <c:y val="1.2754097702072956E-2"/>
          <c:w val="0.80660323132431955"/>
          <c:h val="0.10842037602442552"/>
        </c:manualLayout>
      </c:layout>
    </c:legend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Code devoted to adaptation (Lines of Code)</a:t>
            </a:r>
          </a:p>
        </c:rich>
      </c:tx>
    </c:title>
    <c:plotArea>
      <c:layout>
        <c:manualLayout>
          <c:layoutTarget val="inner"/>
          <c:xMode val="edge"/>
          <c:yMode val="edge"/>
          <c:x val="0.10503969637827951"/>
          <c:y val="0.18307786526684164"/>
          <c:w val="0.85512728741075184"/>
          <c:h val="0.56589606299212603"/>
        </c:manualLayout>
      </c:layout>
      <c:barChart>
        <c:barDir val="col"/>
        <c:grouping val="stacked"/>
        <c:ser>
          <c:idx val="0"/>
          <c:order val="0"/>
          <c:tx>
            <c:strRef>
              <c:f>Sheet1!$C$80</c:f>
              <c:strCache>
                <c:ptCount val="1"/>
                <c:pt idx="0">
                  <c:v>Adaptation code</c:v>
                </c:pt>
              </c:strCache>
            </c:strRef>
          </c:tx>
          <c:spPr>
            <a:solidFill>
              <a:srgbClr val="CCCCFF"/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tx2">
                  <a:lumMod val="20000"/>
                  <a:lumOff val="80000"/>
                </a:schemeClr>
              </a:solidFill>
            </c:spPr>
            <c:showVal val="1"/>
          </c:dLbls>
          <c:cat>
            <c:strRef>
              <c:f>Sheet1!$A$81:$A$85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</c:v>
                </c:pt>
              </c:strCache>
            </c:strRef>
          </c:cat>
          <c:val>
            <c:numRef>
              <c:f>Sheet1!$C$81:$C$85</c:f>
              <c:numCache>
                <c:formatCode>General</c:formatCode>
                <c:ptCount val="5"/>
                <c:pt idx="0">
                  <c:v>0</c:v>
                </c:pt>
                <c:pt idx="1">
                  <c:v>476</c:v>
                </c:pt>
                <c:pt idx="2">
                  <c:v>754</c:v>
                </c:pt>
                <c:pt idx="3">
                  <c:v>846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Sheet1!$D$80</c:f>
              <c:strCache>
                <c:ptCount val="1"/>
                <c:pt idx="0">
                  <c:v>Rest of code</c:v>
                </c:pt>
              </c:strCache>
            </c:strRef>
          </c:tx>
          <c:spPr>
            <a:solidFill>
              <a:srgbClr val="FFCCCC"/>
            </a:solidFill>
            <a:ln>
              <a:solidFill>
                <a:schemeClr val="tx1"/>
              </a:solidFill>
            </a:ln>
          </c:spPr>
          <c:dLbls>
            <c:showVal val="1"/>
          </c:dLbls>
          <c:cat>
            <c:strRef>
              <c:f>Sheet1!$A$81:$A$85</c:f>
              <c:strCache>
                <c:ptCount val="5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</c:v>
                </c:pt>
              </c:strCache>
            </c:strRef>
          </c:cat>
          <c:val>
            <c:numRef>
              <c:f>Sheet1!$D$81:$D$85</c:f>
              <c:numCache>
                <c:formatCode>General</c:formatCode>
                <c:ptCount val="5"/>
                <c:pt idx="0">
                  <c:v>2670</c:v>
                </c:pt>
                <c:pt idx="1">
                  <c:v>2141</c:v>
                </c:pt>
                <c:pt idx="2">
                  <c:v>2182</c:v>
                </c:pt>
                <c:pt idx="3">
                  <c:v>1908</c:v>
                </c:pt>
                <c:pt idx="4">
                  <c:v>0</c:v>
                </c:pt>
              </c:numCache>
            </c:numRef>
          </c:val>
        </c:ser>
        <c:overlap val="100"/>
        <c:axId val="75033600"/>
        <c:axId val="75035392"/>
      </c:barChart>
      <c:catAx>
        <c:axId val="75033600"/>
        <c:scaling>
          <c:orientation val="minMax"/>
        </c:scaling>
        <c:axPos val="b"/>
        <c:tickLblPos val="nextTo"/>
        <c:crossAx val="75035392"/>
        <c:crosses val="autoZero"/>
        <c:auto val="1"/>
        <c:lblAlgn val="ctr"/>
        <c:lblOffset val="100"/>
      </c:catAx>
      <c:valAx>
        <c:axId val="75035392"/>
        <c:scaling>
          <c:orientation val="minMax"/>
        </c:scaling>
        <c:axPos val="l"/>
        <c:majorGridlines/>
        <c:numFmt formatCode="General" sourceLinked="1"/>
        <c:tickLblPos val="nextTo"/>
        <c:crossAx val="75033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834621196825924"/>
          <c:y val="0.87316465441820179"/>
          <c:w val="0.63812361450157196"/>
          <c:h val="0.10295923009623797"/>
        </c:manualLayout>
      </c:layout>
      <c:txPr>
        <a:bodyPr/>
        <a:lstStyle/>
        <a:p>
          <a:pPr>
            <a:defRPr sz="1050"/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780574</xdr:colOff>
      <xdr:row>99</xdr:row>
      <xdr:rowOff>130969</xdr:rowOff>
    </xdr:from>
    <xdr:to>
      <xdr:col>17</xdr:col>
      <xdr:colOff>59532</xdr:colOff>
      <xdr:row>115</xdr:row>
      <xdr:rowOff>14288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348615</xdr:colOff>
      <xdr:row>99</xdr:row>
      <xdr:rowOff>158115</xdr:rowOff>
    </xdr:from>
    <xdr:to>
      <xdr:col>7</xdr:col>
      <xdr:colOff>571501</xdr:colOff>
      <xdr:row>116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182880</xdr:colOff>
      <xdr:row>100</xdr:row>
      <xdr:rowOff>7620</xdr:rowOff>
    </xdr:from>
    <xdr:to>
      <xdr:col>3</xdr:col>
      <xdr:colOff>95250</xdr:colOff>
      <xdr:row>116</xdr:row>
      <xdr:rowOff>53340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793909</xdr:colOff>
      <xdr:row>115</xdr:row>
      <xdr:rowOff>112871</xdr:rowOff>
    </xdr:from>
    <xdr:to>
      <xdr:col>16</xdr:col>
      <xdr:colOff>540544</xdr:colOff>
      <xdr:row>131</xdr:row>
      <xdr:rowOff>6191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525779</xdr:colOff>
      <xdr:row>5</xdr:row>
      <xdr:rowOff>19050</xdr:rowOff>
    </xdr:from>
    <xdr:to>
      <xdr:col>4</xdr:col>
      <xdr:colOff>371475</xdr:colOff>
      <xdr:row>19</xdr:row>
      <xdr:rowOff>142874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99060</xdr:colOff>
      <xdr:row>166</xdr:row>
      <xdr:rowOff>1</xdr:rowOff>
    </xdr:from>
    <xdr:to>
      <xdr:col>8</xdr:col>
      <xdr:colOff>0</xdr:colOff>
      <xdr:row>183</xdr:row>
      <xdr:rowOff>38101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274320</xdr:colOff>
      <xdr:row>204</xdr:row>
      <xdr:rowOff>160020</xdr:rowOff>
    </xdr:from>
    <xdr:to>
      <xdr:col>15</xdr:col>
      <xdr:colOff>95250</xdr:colOff>
      <xdr:row>221</xdr:row>
      <xdr:rowOff>38100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68580</xdr:colOff>
      <xdr:row>204</xdr:row>
      <xdr:rowOff>144780</xdr:rowOff>
    </xdr:from>
    <xdr:to>
      <xdr:col>10</xdr:col>
      <xdr:colOff>137160</xdr:colOff>
      <xdr:row>221</xdr:row>
      <xdr:rowOff>22860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53340</xdr:colOff>
      <xdr:row>78</xdr:row>
      <xdr:rowOff>11908</xdr:rowOff>
    </xdr:from>
    <xdr:to>
      <xdr:col>16</xdr:col>
      <xdr:colOff>35718</xdr:colOff>
      <xdr:row>95</xdr:row>
      <xdr:rowOff>71438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274321</xdr:colOff>
      <xdr:row>221</xdr:row>
      <xdr:rowOff>71438</xdr:rowOff>
    </xdr:from>
    <xdr:to>
      <xdr:col>5</xdr:col>
      <xdr:colOff>250032</xdr:colOff>
      <xdr:row>237</xdr:row>
      <xdr:rowOff>68580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236220</xdr:colOff>
      <xdr:row>223</xdr:row>
      <xdr:rowOff>91440</xdr:rowOff>
    </xdr:from>
    <xdr:to>
      <xdr:col>12</xdr:col>
      <xdr:colOff>579120</xdr:colOff>
      <xdr:row>238</xdr:row>
      <xdr:rowOff>83820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</xdr:col>
      <xdr:colOff>0</xdr:colOff>
      <xdr:row>249</xdr:row>
      <xdr:rowOff>0</xdr:rowOff>
    </xdr:from>
    <xdr:to>
      <xdr:col>7</xdr:col>
      <xdr:colOff>655320</xdr:colOff>
      <xdr:row>262</xdr:row>
      <xdr:rowOff>38100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223837</xdr:colOff>
      <xdr:row>117</xdr:row>
      <xdr:rowOff>69056</xdr:rowOff>
    </xdr:from>
    <xdr:to>
      <xdr:col>2</xdr:col>
      <xdr:colOff>971550</xdr:colOff>
      <xdr:row>132</xdr:row>
      <xdr:rowOff>116681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202407</xdr:colOff>
      <xdr:row>133</xdr:row>
      <xdr:rowOff>142875</xdr:rowOff>
    </xdr:from>
    <xdr:to>
      <xdr:col>5</xdr:col>
      <xdr:colOff>714375</xdr:colOff>
      <xdr:row>149</xdr:row>
      <xdr:rowOff>178594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261936</xdr:colOff>
      <xdr:row>9</xdr:row>
      <xdr:rowOff>11907</xdr:rowOff>
    </xdr:from>
    <xdr:to>
      <xdr:col>12</xdr:col>
      <xdr:colOff>581024</xdr:colOff>
      <xdr:row>26</xdr:row>
      <xdr:rowOff>171450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40"/>
  <sheetViews>
    <sheetView tabSelected="1" zoomScale="80" zoomScaleNormal="80" workbookViewId="0">
      <selection activeCell="O26" sqref="O26"/>
    </sheetView>
  </sheetViews>
  <sheetFormatPr defaultRowHeight="14.4"/>
  <cols>
    <col min="1" max="1" width="32.6640625" customWidth="1"/>
    <col min="2" max="2" width="10.88671875" customWidth="1"/>
    <col min="3" max="3" width="15.44140625" customWidth="1"/>
    <col min="4" max="4" width="14.6640625" customWidth="1"/>
    <col min="5" max="5" width="11.33203125" customWidth="1"/>
    <col min="6" max="6" width="11.44140625" customWidth="1"/>
    <col min="7" max="7" width="14.6640625" customWidth="1"/>
    <col min="8" max="8" width="13" customWidth="1"/>
    <col min="9" max="9" width="9.33203125" customWidth="1"/>
    <col min="10" max="10" width="11.33203125" customWidth="1"/>
    <col min="12" max="12" width="11.6640625" customWidth="1"/>
  </cols>
  <sheetData>
    <row r="2" spans="1:10" ht="25.8">
      <c r="A2" s="12" t="s">
        <v>74</v>
      </c>
      <c r="C2" s="14" t="s">
        <v>78</v>
      </c>
    </row>
    <row r="3" spans="1:10" ht="23.4">
      <c r="A3" s="13" t="s">
        <v>36</v>
      </c>
    </row>
    <row r="5" spans="1:10">
      <c r="J5" t="s">
        <v>71</v>
      </c>
    </row>
    <row r="6" spans="1:10">
      <c r="A6" s="1"/>
      <c r="B6" s="1"/>
      <c r="C6" s="1"/>
      <c r="D6" s="1"/>
      <c r="E6" s="1"/>
      <c r="F6" s="1"/>
      <c r="G6" s="1"/>
      <c r="H6" s="1"/>
      <c r="J6" t="s">
        <v>72</v>
      </c>
    </row>
    <row r="7" spans="1:10">
      <c r="J7" t="s">
        <v>70</v>
      </c>
    </row>
    <row r="8" spans="1:10">
      <c r="J8" t="s">
        <v>73</v>
      </c>
    </row>
    <row r="11" spans="1:10">
      <c r="A11" s="1"/>
    </row>
    <row r="14" spans="1:10">
      <c r="A14" s="1"/>
      <c r="B14" s="1"/>
      <c r="C14" s="1"/>
      <c r="D14" s="1"/>
      <c r="E14" s="1"/>
      <c r="F14" s="1"/>
      <c r="G14" s="1"/>
      <c r="H14" s="1"/>
    </row>
    <row r="22" spans="1:8">
      <c r="A22" t="s">
        <v>102</v>
      </c>
    </row>
    <row r="23" spans="1:8">
      <c r="A23" s="1" t="s">
        <v>38</v>
      </c>
      <c r="B23" s="1" t="s">
        <v>4</v>
      </c>
      <c r="C23" s="1" t="s">
        <v>0</v>
      </c>
      <c r="D23" s="1" t="s">
        <v>103</v>
      </c>
      <c r="E23" s="1" t="s">
        <v>1</v>
      </c>
      <c r="F23" s="1" t="s">
        <v>2</v>
      </c>
    </row>
    <row r="24" spans="1:8">
      <c r="A24" t="s">
        <v>77</v>
      </c>
      <c r="B24">
        <v>1</v>
      </c>
      <c r="C24">
        <v>1</v>
      </c>
      <c r="D24">
        <v>1</v>
      </c>
      <c r="E24">
        <v>1</v>
      </c>
      <c r="F24">
        <v>1</v>
      </c>
    </row>
    <row r="25" spans="1:8">
      <c r="A25" t="s">
        <v>75</v>
      </c>
      <c r="B25">
        <v>136</v>
      </c>
      <c r="C25">
        <v>123</v>
      </c>
      <c r="D25">
        <v>134</v>
      </c>
      <c r="E25">
        <v>137</v>
      </c>
      <c r="F25">
        <v>63</v>
      </c>
      <c r="G25">
        <v>63</v>
      </c>
    </row>
    <row r="26" spans="1:8">
      <c r="A26" t="s">
        <v>76</v>
      </c>
      <c r="B26">
        <v>141</v>
      </c>
      <c r="C26">
        <v>148</v>
      </c>
      <c r="D26">
        <v>142</v>
      </c>
      <c r="E26">
        <v>141</v>
      </c>
      <c r="F26">
        <v>141</v>
      </c>
    </row>
    <row r="32" spans="1:8">
      <c r="A32" s="1" t="s">
        <v>23</v>
      </c>
      <c r="B32" s="1" t="s">
        <v>11</v>
      </c>
      <c r="C32" s="1" t="s">
        <v>16</v>
      </c>
      <c r="D32" s="1" t="s">
        <v>12</v>
      </c>
      <c r="E32" s="1" t="s">
        <v>14</v>
      </c>
      <c r="F32" s="1" t="s">
        <v>15</v>
      </c>
      <c r="G32" s="1" t="s">
        <v>81</v>
      </c>
      <c r="H32" s="1" t="s">
        <v>82</v>
      </c>
    </row>
    <row r="33" spans="1:9">
      <c r="A33" t="s">
        <v>0</v>
      </c>
      <c r="B33">
        <v>5506</v>
      </c>
      <c r="C33">
        <v>471</v>
      </c>
      <c r="D33">
        <v>62</v>
      </c>
      <c r="E33">
        <v>7</v>
      </c>
      <c r="F33" s="2">
        <v>2.73</v>
      </c>
      <c r="G33">
        <v>12</v>
      </c>
      <c r="H33">
        <v>1.417</v>
      </c>
    </row>
    <row r="34" spans="1:9">
      <c r="A34" s="4" t="s">
        <v>26</v>
      </c>
      <c r="B34" s="4">
        <v>85128</v>
      </c>
      <c r="C34" s="4">
        <v>5731</v>
      </c>
      <c r="D34" s="4">
        <v>1196</v>
      </c>
      <c r="E34" s="4">
        <v>208</v>
      </c>
      <c r="F34" s="2">
        <v>1.9</v>
      </c>
    </row>
    <row r="35" spans="1:9">
      <c r="A35" s="4" t="s">
        <v>27</v>
      </c>
      <c r="B35" s="4">
        <v>12762</v>
      </c>
      <c r="C35" s="4">
        <v>835</v>
      </c>
      <c r="D35" s="4">
        <v>61</v>
      </c>
      <c r="E35" s="4">
        <v>17</v>
      </c>
      <c r="F35" s="2">
        <v>2.33</v>
      </c>
    </row>
    <row r="36" spans="1:9">
      <c r="A36" t="s">
        <v>1</v>
      </c>
      <c r="B36">
        <f>B34+B35</f>
        <v>97890</v>
      </c>
      <c r="C36">
        <f t="shared" ref="C36:E36" si="0">C34+C35</f>
        <v>6566</v>
      </c>
      <c r="D36">
        <f t="shared" si="0"/>
        <v>1257</v>
      </c>
      <c r="E36">
        <f t="shared" si="0"/>
        <v>225</v>
      </c>
      <c r="F36" s="2">
        <f>AVERAGE(F34:F35)</f>
        <v>2.1150000000000002</v>
      </c>
    </row>
    <row r="37" spans="1:9">
      <c r="A37" t="s">
        <v>24</v>
      </c>
      <c r="B37">
        <v>7003</v>
      </c>
    </row>
    <row r="38" spans="1:9">
      <c r="A38" t="s">
        <v>25</v>
      </c>
      <c r="B38">
        <v>5605</v>
      </c>
      <c r="C38">
        <v>471</v>
      </c>
      <c r="D38">
        <v>72</v>
      </c>
      <c r="E38">
        <v>27</v>
      </c>
      <c r="F38" s="2">
        <v>2.25</v>
      </c>
    </row>
    <row r="39" spans="1:9">
      <c r="A39" t="s">
        <v>28</v>
      </c>
      <c r="B39">
        <v>7266</v>
      </c>
      <c r="C39">
        <v>621</v>
      </c>
      <c r="D39">
        <v>87</v>
      </c>
      <c r="E39">
        <v>27</v>
      </c>
      <c r="F39" s="2">
        <v>2.34</v>
      </c>
    </row>
    <row r="40" spans="1:9">
      <c r="F40" s="2"/>
    </row>
    <row r="41" spans="1:9">
      <c r="F41" s="2"/>
    </row>
    <row r="43" spans="1:9">
      <c r="A43" s="1" t="s">
        <v>9</v>
      </c>
      <c r="B43" s="15" t="s">
        <v>11</v>
      </c>
      <c r="C43" s="15" t="s">
        <v>16</v>
      </c>
      <c r="D43" s="15" t="s">
        <v>12</v>
      </c>
      <c r="E43" s="15" t="s">
        <v>14</v>
      </c>
      <c r="F43" s="15" t="s">
        <v>15</v>
      </c>
      <c r="G43" s="15" t="s">
        <v>100</v>
      </c>
    </row>
    <row r="44" spans="1:9">
      <c r="A44" t="s">
        <v>10</v>
      </c>
      <c r="B44" s="3">
        <v>398</v>
      </c>
      <c r="C44" s="3">
        <v>39</v>
      </c>
      <c r="D44" s="3">
        <v>4</v>
      </c>
      <c r="E44" s="3">
        <v>0</v>
      </c>
      <c r="F44" s="2">
        <v>1.825</v>
      </c>
      <c r="G44">
        <f>F44*C44</f>
        <v>71.174999999999997</v>
      </c>
    </row>
    <row r="45" spans="1:9">
      <c r="A45" s="1" t="s">
        <v>79</v>
      </c>
      <c r="B45" s="3">
        <v>141</v>
      </c>
      <c r="C45" s="3">
        <v>1</v>
      </c>
      <c r="D45" s="3">
        <v>1</v>
      </c>
      <c r="E45" s="3">
        <v>11</v>
      </c>
      <c r="F45" s="2">
        <v>1</v>
      </c>
      <c r="G45">
        <f t="shared" ref="G45:G66" si="1">F45*C45</f>
        <v>1</v>
      </c>
    </row>
    <row r="46" spans="1:9">
      <c r="A46" s="1" t="s">
        <v>80</v>
      </c>
      <c r="B46" s="3">
        <v>484</v>
      </c>
      <c r="C46" s="3">
        <v>48</v>
      </c>
      <c r="D46" s="3">
        <v>6</v>
      </c>
      <c r="E46" s="3">
        <v>0</v>
      </c>
      <c r="F46" s="2">
        <v>1.94</v>
      </c>
      <c r="G46">
        <f t="shared" si="1"/>
        <v>93.12</v>
      </c>
      <c r="I46" t="s">
        <v>33</v>
      </c>
    </row>
    <row r="47" spans="1:9">
      <c r="A47" s="1" t="s">
        <v>83</v>
      </c>
      <c r="B47" s="3">
        <v>272</v>
      </c>
      <c r="C47" s="3">
        <v>42</v>
      </c>
      <c r="D47" s="3">
        <v>4</v>
      </c>
      <c r="E47" s="3">
        <v>0</v>
      </c>
      <c r="F47" s="2">
        <v>1.167</v>
      </c>
      <c r="G47">
        <f t="shared" si="1"/>
        <v>49.014000000000003</v>
      </c>
    </row>
    <row r="48" spans="1:9">
      <c r="A48" s="1" t="s">
        <v>85</v>
      </c>
      <c r="B48" s="3">
        <v>267</v>
      </c>
      <c r="C48" s="3">
        <v>17</v>
      </c>
      <c r="D48" s="3">
        <v>2</v>
      </c>
      <c r="E48" s="3">
        <v>1</v>
      </c>
      <c r="F48" s="2">
        <v>2.8239999999999998</v>
      </c>
      <c r="G48">
        <f t="shared" si="1"/>
        <v>48.007999999999996</v>
      </c>
    </row>
    <row r="49" spans="1:9">
      <c r="A49" s="1" t="s">
        <v>84</v>
      </c>
      <c r="B49" s="3">
        <v>926</v>
      </c>
      <c r="C49" s="3">
        <v>83</v>
      </c>
      <c r="D49" s="3">
        <v>9</v>
      </c>
      <c r="E49" s="3">
        <v>4</v>
      </c>
      <c r="F49" s="2">
        <v>1.9410000000000001</v>
      </c>
      <c r="G49">
        <f t="shared" si="1"/>
        <v>161.10300000000001</v>
      </c>
    </row>
    <row r="50" spans="1:9">
      <c r="A50" t="s">
        <v>22</v>
      </c>
      <c r="B50" s="3">
        <v>306</v>
      </c>
      <c r="C50" s="3">
        <v>20</v>
      </c>
      <c r="D50" s="3">
        <v>2</v>
      </c>
      <c r="E50" s="3">
        <v>0</v>
      </c>
      <c r="F50" s="2">
        <v>3</v>
      </c>
      <c r="G50">
        <f t="shared" si="1"/>
        <v>60</v>
      </c>
    </row>
    <row r="51" spans="1:9">
      <c r="A51" t="s">
        <v>86</v>
      </c>
      <c r="B51" s="3">
        <v>274</v>
      </c>
      <c r="C51" s="3">
        <v>29</v>
      </c>
      <c r="D51" s="3">
        <v>3</v>
      </c>
      <c r="E51" s="3">
        <v>2</v>
      </c>
      <c r="F51" s="2">
        <v>2.5670000000000002</v>
      </c>
      <c r="G51">
        <f t="shared" si="1"/>
        <v>74.443000000000012</v>
      </c>
    </row>
    <row r="52" spans="1:9">
      <c r="A52" t="s">
        <v>17</v>
      </c>
      <c r="B52" s="3">
        <v>476</v>
      </c>
      <c r="C52" s="3">
        <v>23</v>
      </c>
      <c r="D52" s="3">
        <v>3</v>
      </c>
      <c r="E52" s="3">
        <v>0</v>
      </c>
      <c r="F52" s="2">
        <v>3.6429999999999998</v>
      </c>
      <c r="G52">
        <f t="shared" si="1"/>
        <v>83.789000000000001</v>
      </c>
    </row>
    <row r="53" spans="1:9">
      <c r="A53" t="s">
        <v>90</v>
      </c>
      <c r="B53" s="3">
        <v>51</v>
      </c>
      <c r="C53" s="3">
        <v>2</v>
      </c>
      <c r="D53" s="3">
        <v>1</v>
      </c>
      <c r="E53" s="3">
        <v>0</v>
      </c>
      <c r="F53" s="2">
        <v>4</v>
      </c>
      <c r="G53">
        <f t="shared" si="1"/>
        <v>8</v>
      </c>
      <c r="I53" t="s">
        <v>91</v>
      </c>
    </row>
    <row r="54" spans="1:9">
      <c r="A54" t="s">
        <v>18</v>
      </c>
      <c r="B54" s="3">
        <v>754</v>
      </c>
      <c r="C54" s="3">
        <v>52</v>
      </c>
      <c r="D54" s="3">
        <v>6</v>
      </c>
      <c r="E54" s="3">
        <v>0</v>
      </c>
      <c r="F54" s="2">
        <v>2.5449999999999999</v>
      </c>
      <c r="G54">
        <f t="shared" si="1"/>
        <v>132.34</v>
      </c>
    </row>
    <row r="55" spans="1:9">
      <c r="A55" t="s">
        <v>87</v>
      </c>
      <c r="B55" s="3">
        <v>92</v>
      </c>
      <c r="C55" s="3">
        <v>2</v>
      </c>
      <c r="D55" s="3">
        <v>1</v>
      </c>
      <c r="E55" s="3">
        <v>0</v>
      </c>
      <c r="F55" s="2">
        <v>6.5</v>
      </c>
      <c r="G55">
        <f t="shared" si="1"/>
        <v>13</v>
      </c>
      <c r="I55" t="s">
        <v>92</v>
      </c>
    </row>
    <row r="56" spans="1:9">
      <c r="A56" t="s">
        <v>19</v>
      </c>
      <c r="B56" s="3">
        <v>846</v>
      </c>
      <c r="C56" s="3">
        <v>61</v>
      </c>
      <c r="D56" s="3">
        <v>7</v>
      </c>
      <c r="E56" s="3">
        <v>0</v>
      </c>
      <c r="F56" s="2">
        <v>2.9380000000000002</v>
      </c>
      <c r="G56">
        <f t="shared" si="1"/>
        <v>179.21800000000002</v>
      </c>
    </row>
    <row r="57" spans="1:9">
      <c r="A57" t="s">
        <v>88</v>
      </c>
      <c r="B57" s="3">
        <v>85</v>
      </c>
      <c r="C57" s="3">
        <v>7</v>
      </c>
      <c r="D57" s="3">
        <v>1</v>
      </c>
      <c r="E57" s="3">
        <v>0</v>
      </c>
      <c r="F57" s="2">
        <v>2.5710000000000002</v>
      </c>
      <c r="G57">
        <f t="shared" si="1"/>
        <v>17.997</v>
      </c>
    </row>
    <row r="58" spans="1:9">
      <c r="A58" t="s">
        <v>20</v>
      </c>
      <c r="B58" s="3">
        <v>623</v>
      </c>
      <c r="C58" s="3">
        <v>58</v>
      </c>
      <c r="D58" s="3">
        <v>7</v>
      </c>
      <c r="E58" s="3">
        <v>0</v>
      </c>
      <c r="F58" s="2">
        <v>1.897</v>
      </c>
      <c r="G58">
        <f t="shared" si="1"/>
        <v>110.026</v>
      </c>
    </row>
    <row r="59" spans="1:9">
      <c r="A59" t="s">
        <v>89</v>
      </c>
      <c r="B59" s="3">
        <v>68</v>
      </c>
      <c r="C59" s="3">
        <v>4</v>
      </c>
      <c r="D59" s="3">
        <v>1</v>
      </c>
      <c r="E59" s="3">
        <v>0</v>
      </c>
      <c r="F59" s="2">
        <v>2.5</v>
      </c>
      <c r="G59">
        <f t="shared" si="1"/>
        <v>10</v>
      </c>
    </row>
    <row r="60" spans="1:9">
      <c r="A60" t="s">
        <v>93</v>
      </c>
      <c r="B60" s="3">
        <v>379</v>
      </c>
      <c r="C60" s="3">
        <v>33</v>
      </c>
      <c r="D60" s="3">
        <v>3</v>
      </c>
      <c r="E60" s="3">
        <v>0</v>
      </c>
      <c r="F60" s="2">
        <v>2.3940000000000001</v>
      </c>
      <c r="G60">
        <f t="shared" si="1"/>
        <v>79.00200000000001</v>
      </c>
    </row>
    <row r="61" spans="1:9">
      <c r="A61" t="s">
        <v>97</v>
      </c>
      <c r="B61" s="3">
        <v>27</v>
      </c>
      <c r="C61" s="3">
        <v>10</v>
      </c>
      <c r="D61" s="3">
        <v>1</v>
      </c>
      <c r="E61" s="3">
        <v>0</v>
      </c>
      <c r="F61" s="2">
        <v>1</v>
      </c>
      <c r="G61">
        <f t="shared" si="1"/>
        <v>10</v>
      </c>
    </row>
    <row r="62" spans="1:9">
      <c r="A62" t="s">
        <v>94</v>
      </c>
      <c r="B62" s="3">
        <v>132</v>
      </c>
      <c r="C62" s="3">
        <v>10</v>
      </c>
      <c r="D62" s="3">
        <v>2</v>
      </c>
      <c r="E62" s="3">
        <v>0</v>
      </c>
      <c r="F62" s="2">
        <v>2.2000000000000002</v>
      </c>
      <c r="G62">
        <f t="shared" si="1"/>
        <v>22</v>
      </c>
    </row>
    <row r="63" spans="1:9">
      <c r="A63" t="s">
        <v>95</v>
      </c>
      <c r="B63" s="3">
        <v>364</v>
      </c>
      <c r="C63" s="3">
        <v>39</v>
      </c>
      <c r="D63" s="3">
        <v>4</v>
      </c>
      <c r="E63" s="3">
        <v>0</v>
      </c>
      <c r="F63" s="2">
        <v>1.974</v>
      </c>
      <c r="G63">
        <f t="shared" si="1"/>
        <v>76.986000000000004</v>
      </c>
    </row>
    <row r="64" spans="1:9">
      <c r="A64" t="s">
        <v>96</v>
      </c>
      <c r="B64" s="3">
        <v>245</v>
      </c>
      <c r="C64" s="3">
        <v>20</v>
      </c>
      <c r="D64" s="3">
        <v>2</v>
      </c>
      <c r="E64" s="3">
        <v>3</v>
      </c>
      <c r="F64" s="2">
        <v>2.5</v>
      </c>
      <c r="G64">
        <f t="shared" si="1"/>
        <v>50</v>
      </c>
    </row>
    <row r="65" spans="1:9">
      <c r="A65" t="s">
        <v>29</v>
      </c>
      <c r="F65" s="2"/>
      <c r="G65">
        <f t="shared" si="1"/>
        <v>0</v>
      </c>
    </row>
    <row r="66" spans="1:9">
      <c r="A66" t="s">
        <v>32</v>
      </c>
      <c r="F66" s="2"/>
      <c r="G66">
        <f t="shared" si="1"/>
        <v>0</v>
      </c>
    </row>
    <row r="67" spans="1:9">
      <c r="F67" s="2"/>
    </row>
    <row r="68" spans="1:9">
      <c r="F68" s="2"/>
    </row>
    <row r="69" spans="1:9">
      <c r="F69" s="2"/>
    </row>
    <row r="70" spans="1:9">
      <c r="A70" s="1" t="s">
        <v>21</v>
      </c>
      <c r="B70" s="15" t="s">
        <v>11</v>
      </c>
      <c r="C70" s="15" t="s">
        <v>16</v>
      </c>
      <c r="D70" s="15" t="s">
        <v>12</v>
      </c>
      <c r="E70" s="15" t="s">
        <v>14</v>
      </c>
      <c r="F70" s="15" t="s">
        <v>15</v>
      </c>
      <c r="G70" s="15" t="s">
        <v>67</v>
      </c>
    </row>
    <row r="71" spans="1:9">
      <c r="A71" t="s">
        <v>66</v>
      </c>
      <c r="B71">
        <f>SUM(B45:B51)</f>
        <v>2670</v>
      </c>
      <c r="C71">
        <f t="shared" ref="C71:E71" si="2">SUM(C45:C51)</f>
        <v>240</v>
      </c>
      <c r="D71">
        <f t="shared" si="2"/>
        <v>27</v>
      </c>
      <c r="E71">
        <f t="shared" si="2"/>
        <v>18</v>
      </c>
      <c r="F71" s="2">
        <f>SUM(G45:G51)/SUM(C45:C51)</f>
        <v>2.0278666666666667</v>
      </c>
      <c r="G71" s="10">
        <f t="shared" ref="G71:G77" si="3">B71*F71</f>
        <v>5414.4040000000005</v>
      </c>
    </row>
    <row r="72" spans="1:9">
      <c r="A72" t="s">
        <v>0</v>
      </c>
      <c r="B72">
        <f>SUM(B45:B49,B52:B53)</f>
        <v>2617</v>
      </c>
      <c r="C72">
        <f t="shared" ref="C72:E72" si="4">SUM(C45,C46,C47,C48,C49,C52,C53)</f>
        <v>216</v>
      </c>
      <c r="D72">
        <f t="shared" si="4"/>
        <v>26</v>
      </c>
      <c r="E72">
        <f t="shared" si="4"/>
        <v>16</v>
      </c>
      <c r="F72" s="2">
        <f>SUM(G45:G49,G52:G53)/SUM(C45:C49,C52:C53)</f>
        <v>2.0557129629629629</v>
      </c>
      <c r="G72" s="10">
        <f t="shared" si="3"/>
        <v>5379.8008240740737</v>
      </c>
    </row>
    <row r="73" spans="1:9">
      <c r="A73" t="s">
        <v>1</v>
      </c>
      <c r="B73">
        <f>SUM(B45:B49,B54:B55)</f>
        <v>2936</v>
      </c>
      <c r="C73">
        <f t="shared" ref="C73:E73" si="5">SUM(C45:C49,C54:C55)</f>
        <v>245</v>
      </c>
      <c r="D73">
        <f t="shared" si="5"/>
        <v>29</v>
      </c>
      <c r="E73">
        <f t="shared" si="5"/>
        <v>16</v>
      </c>
      <c r="F73" s="2">
        <f>SUM(G45:G49,G54:G55)/SUM(C45:C49,C54:C55)</f>
        <v>2.0309591836734695</v>
      </c>
      <c r="G73" s="10">
        <f t="shared" si="3"/>
        <v>5962.8961632653063</v>
      </c>
    </row>
    <row r="74" spans="1:9">
      <c r="A74" t="s">
        <v>2</v>
      </c>
      <c r="B74">
        <f>SUM(B45:B47,B49,B56:B57)</f>
        <v>2754</v>
      </c>
      <c r="C74">
        <f t="shared" ref="C74:E74" si="6">SUM(C45:C49,C56:C57)</f>
        <v>259</v>
      </c>
      <c r="D74">
        <f t="shared" si="6"/>
        <v>30</v>
      </c>
      <c r="E74">
        <f t="shared" si="6"/>
        <v>16</v>
      </c>
      <c r="F74" s="2">
        <f>SUM(G45:G49,G56:G57)/SUM(C45:C49,C56:C57)</f>
        <v>2.1214671814671813</v>
      </c>
      <c r="G74" s="10">
        <f t="shared" si="3"/>
        <v>5842.5206177606169</v>
      </c>
      <c r="I74" t="s">
        <v>98</v>
      </c>
    </row>
    <row r="75" spans="1:9">
      <c r="A75" t="s">
        <v>30</v>
      </c>
      <c r="B75">
        <f>SUM(B58,B45,B58:B59)</f>
        <v>1455</v>
      </c>
      <c r="C75">
        <f t="shared" ref="C75:E75" si="7">SUM(C58,C58:C59)</f>
        <v>120</v>
      </c>
      <c r="D75">
        <f t="shared" si="7"/>
        <v>15</v>
      </c>
      <c r="E75">
        <f t="shared" si="7"/>
        <v>0</v>
      </c>
      <c r="F75" s="2">
        <f>SUM(G58:G59,G45,G49)/SUM(C58:C59,C45,C49)</f>
        <v>1.9323904109589043</v>
      </c>
      <c r="G75" s="10">
        <f t="shared" si="3"/>
        <v>2811.6280479452057</v>
      </c>
    </row>
    <row r="76" spans="1:9">
      <c r="A76" t="s">
        <v>31</v>
      </c>
      <c r="B76">
        <f>SUM(B60:B64,B47)</f>
        <v>1419</v>
      </c>
      <c r="C76">
        <f t="shared" ref="C76:E76" si="8">SUM(C60:C64)</f>
        <v>112</v>
      </c>
      <c r="D76">
        <f t="shared" si="8"/>
        <v>12</v>
      </c>
      <c r="E76">
        <f t="shared" si="8"/>
        <v>3</v>
      </c>
      <c r="F76" s="2">
        <f>SUM(G60:G64)/SUM(C60:C64)</f>
        <v>2.1248928571428571</v>
      </c>
      <c r="G76" s="10">
        <f t="shared" si="3"/>
        <v>3015.2229642857142</v>
      </c>
    </row>
    <row r="77" spans="1:9">
      <c r="A77" t="s">
        <v>101</v>
      </c>
      <c r="B77">
        <f>B76+B75</f>
        <v>2874</v>
      </c>
      <c r="C77">
        <f t="shared" ref="C77:E77" si="9">C76+C75</f>
        <v>232</v>
      </c>
      <c r="D77">
        <f t="shared" si="9"/>
        <v>27</v>
      </c>
      <c r="E77">
        <f t="shared" si="9"/>
        <v>3</v>
      </c>
      <c r="F77" s="2">
        <f>AVERAGE(F75:F76)</f>
        <v>2.0286416340508806</v>
      </c>
      <c r="G77" s="10">
        <f t="shared" si="3"/>
        <v>5830.3160562622306</v>
      </c>
    </row>
    <row r="79" spans="1:9">
      <c r="F79" s="2"/>
    </row>
    <row r="80" spans="1:9">
      <c r="A80" s="1" t="s">
        <v>57</v>
      </c>
      <c r="B80" s="7" t="s">
        <v>35</v>
      </c>
      <c r="C80" s="7" t="s">
        <v>59</v>
      </c>
      <c r="D80" s="1" t="s">
        <v>58</v>
      </c>
      <c r="E80" s="7" t="s">
        <v>34</v>
      </c>
      <c r="F80" s="2"/>
    </row>
    <row r="81" spans="1:6">
      <c r="A81" t="s">
        <v>4</v>
      </c>
      <c r="B81">
        <f>B71</f>
        <v>2670</v>
      </c>
      <c r="C81">
        <v>0</v>
      </c>
      <c r="D81">
        <f>B81-C81</f>
        <v>2670</v>
      </c>
      <c r="E81" s="5">
        <f>C81/B81</f>
        <v>0</v>
      </c>
      <c r="F81" s="2"/>
    </row>
    <row r="82" spans="1:6">
      <c r="A82" t="s">
        <v>0</v>
      </c>
      <c r="B82">
        <f>B72</f>
        <v>2617</v>
      </c>
      <c r="C82">
        <f>B52</f>
        <v>476</v>
      </c>
      <c r="D82">
        <f t="shared" ref="D82:D85" si="10">B82-C82</f>
        <v>2141</v>
      </c>
      <c r="E82" s="5">
        <f>C82/B82</f>
        <v>0.1818876576232327</v>
      </c>
      <c r="F82" s="2"/>
    </row>
    <row r="83" spans="1:6">
      <c r="A83" t="s">
        <v>1</v>
      </c>
      <c r="B83">
        <f t="shared" ref="B83:B84" si="11">B73</f>
        <v>2936</v>
      </c>
      <c r="C83">
        <f>B54</f>
        <v>754</v>
      </c>
      <c r="D83">
        <f t="shared" si="10"/>
        <v>2182</v>
      </c>
      <c r="E83" s="5">
        <f>C83/B83</f>
        <v>0.25681198910081743</v>
      </c>
      <c r="F83" s="2"/>
    </row>
    <row r="84" spans="1:6">
      <c r="A84" t="s">
        <v>2</v>
      </c>
      <c r="B84">
        <f t="shared" si="11"/>
        <v>2754</v>
      </c>
      <c r="C84">
        <f>B56</f>
        <v>846</v>
      </c>
      <c r="D84">
        <f t="shared" si="10"/>
        <v>1908</v>
      </c>
      <c r="E84" s="5">
        <f>C84/B84</f>
        <v>0.30718954248366015</v>
      </c>
      <c r="F84" s="2"/>
    </row>
    <row r="85" spans="1:6">
      <c r="A85" t="s">
        <v>3</v>
      </c>
      <c r="B85">
        <f>B77</f>
        <v>2874</v>
      </c>
      <c r="C85" t="e">
        <f>B59+B61+#REF!+B65</f>
        <v>#REF!</v>
      </c>
      <c r="D85" t="e">
        <f t="shared" si="10"/>
        <v>#REF!</v>
      </c>
      <c r="E85" s="5" t="e">
        <f>C85/B85</f>
        <v>#REF!</v>
      </c>
      <c r="F85" s="2"/>
    </row>
    <row r="86" spans="1:6">
      <c r="F86" s="2"/>
    </row>
    <row r="87" spans="1:6">
      <c r="F87" s="2"/>
    </row>
    <row r="88" spans="1:6">
      <c r="F88" s="2"/>
    </row>
    <row r="89" spans="1:6">
      <c r="F89" s="2"/>
    </row>
    <row r="90" spans="1:6">
      <c r="F90" s="2"/>
    </row>
    <row r="91" spans="1:6">
      <c r="F91" s="2"/>
    </row>
    <row r="92" spans="1:6">
      <c r="F92" s="2"/>
    </row>
    <row r="93" spans="1:6">
      <c r="F93" s="2"/>
    </row>
    <row r="94" spans="1:6">
      <c r="F94" s="2"/>
    </row>
    <row r="95" spans="1:6">
      <c r="A95" s="1" t="s">
        <v>5</v>
      </c>
    </row>
    <row r="96" spans="1:6">
      <c r="A96" t="s">
        <v>7</v>
      </c>
    </row>
    <row r="97" spans="1:1">
      <c r="A97" t="s">
        <v>6</v>
      </c>
    </row>
    <row r="98" spans="1:1">
      <c r="A98" t="s">
        <v>8</v>
      </c>
    </row>
    <row r="153" spans="1:10" ht="18">
      <c r="A153" s="6" t="s">
        <v>68</v>
      </c>
    </row>
    <row r="155" spans="1:10">
      <c r="A155" s="7" t="s">
        <v>37</v>
      </c>
      <c r="B155" s="7" t="s">
        <v>1</v>
      </c>
      <c r="C155" s="11"/>
      <c r="D155" s="7" t="s">
        <v>54</v>
      </c>
      <c r="E155" s="11"/>
      <c r="F155" s="7" t="s">
        <v>2</v>
      </c>
      <c r="G155" s="11"/>
      <c r="H155" s="7" t="s">
        <v>30</v>
      </c>
      <c r="I155" s="11"/>
    </row>
    <row r="156" spans="1:10">
      <c r="A156" s="7" t="s">
        <v>38</v>
      </c>
      <c r="B156" s="7" t="s">
        <v>11</v>
      </c>
      <c r="C156" s="7" t="s">
        <v>13</v>
      </c>
      <c r="D156" s="7" t="s">
        <v>11</v>
      </c>
      <c r="E156" s="7" t="s">
        <v>13</v>
      </c>
      <c r="F156" s="7" t="s">
        <v>11</v>
      </c>
      <c r="G156" s="7" t="s">
        <v>13</v>
      </c>
      <c r="H156" s="7" t="s">
        <v>11</v>
      </c>
      <c r="I156" s="7" t="s">
        <v>13</v>
      </c>
      <c r="J156" s="7" t="s">
        <v>41</v>
      </c>
    </row>
    <row r="157" spans="1:10">
      <c r="A157" s="8" t="s">
        <v>60</v>
      </c>
      <c r="B157">
        <v>38</v>
      </c>
      <c r="C157">
        <v>8</v>
      </c>
      <c r="D157">
        <v>13</v>
      </c>
      <c r="E157">
        <v>2</v>
      </c>
      <c r="F157">
        <v>57</v>
      </c>
      <c r="G157">
        <v>2.6</v>
      </c>
      <c r="H157">
        <v>11</v>
      </c>
      <c r="I157">
        <v>2</v>
      </c>
      <c r="J157" t="s">
        <v>61</v>
      </c>
    </row>
    <row r="158" spans="1:10">
      <c r="A158" t="s">
        <v>39</v>
      </c>
      <c r="B158">
        <v>79</v>
      </c>
      <c r="C158">
        <v>10</v>
      </c>
      <c r="D158">
        <v>13</v>
      </c>
      <c r="E158">
        <v>3</v>
      </c>
      <c r="F158">
        <v>15</v>
      </c>
      <c r="G158">
        <v>5</v>
      </c>
      <c r="H158">
        <v>13</v>
      </c>
      <c r="I158">
        <v>3</v>
      </c>
      <c r="J158" t="s">
        <v>53</v>
      </c>
    </row>
    <row r="159" spans="1:10">
      <c r="A159" t="s">
        <v>99</v>
      </c>
      <c r="B159">
        <v>28</v>
      </c>
      <c r="C159">
        <v>7</v>
      </c>
      <c r="D159">
        <v>21</v>
      </c>
      <c r="E159">
        <v>4</v>
      </c>
      <c r="F159">
        <v>26</v>
      </c>
      <c r="G159">
        <v>5</v>
      </c>
      <c r="H159">
        <v>37</v>
      </c>
      <c r="I159">
        <v>5</v>
      </c>
      <c r="J159" t="s">
        <v>45</v>
      </c>
    </row>
    <row r="160" spans="1:10">
      <c r="A160" t="s">
        <v>47</v>
      </c>
      <c r="B160">
        <v>6</v>
      </c>
      <c r="C160">
        <v>2</v>
      </c>
      <c r="D160">
        <v>8</v>
      </c>
      <c r="E160">
        <v>2</v>
      </c>
      <c r="F160">
        <v>8</v>
      </c>
      <c r="G160">
        <v>3</v>
      </c>
      <c r="H160">
        <v>6</v>
      </c>
      <c r="I160">
        <v>2</v>
      </c>
      <c r="J160" t="s">
        <v>52</v>
      </c>
    </row>
    <row r="161" spans="1:10">
      <c r="A161" t="s">
        <v>49</v>
      </c>
      <c r="B161">
        <v>24</v>
      </c>
      <c r="C161">
        <v>1</v>
      </c>
      <c r="D161">
        <v>6</v>
      </c>
      <c r="E161">
        <v>1</v>
      </c>
      <c r="F161">
        <v>6</v>
      </c>
      <c r="G161">
        <v>1</v>
      </c>
      <c r="H161">
        <v>6</v>
      </c>
      <c r="I161">
        <v>1</v>
      </c>
      <c r="J161" t="s">
        <v>50</v>
      </c>
    </row>
    <row r="162" spans="1:10">
      <c r="A162" t="s">
        <v>40</v>
      </c>
      <c r="B162">
        <v>4</v>
      </c>
      <c r="C162">
        <v>1</v>
      </c>
      <c r="D162">
        <v>11</v>
      </c>
      <c r="E162">
        <v>4</v>
      </c>
      <c r="F162">
        <v>12</v>
      </c>
      <c r="G162">
        <v>5</v>
      </c>
      <c r="H162">
        <v>14</v>
      </c>
      <c r="I162">
        <v>4</v>
      </c>
      <c r="J162" t="s">
        <v>44</v>
      </c>
    </row>
    <row r="163" spans="1:10">
      <c r="A163" t="s">
        <v>42</v>
      </c>
      <c r="B163">
        <v>2</v>
      </c>
      <c r="C163">
        <v>1</v>
      </c>
      <c r="D163">
        <v>16</v>
      </c>
      <c r="E163">
        <v>2.5</v>
      </c>
      <c r="F163">
        <v>7</v>
      </c>
      <c r="G163">
        <v>2</v>
      </c>
      <c r="H163">
        <v>2</v>
      </c>
      <c r="I163">
        <v>1</v>
      </c>
      <c r="J163" t="s">
        <v>43</v>
      </c>
    </row>
    <row r="164" spans="1:10">
      <c r="A164" t="s">
        <v>46</v>
      </c>
      <c r="B164">
        <v>25</v>
      </c>
      <c r="C164">
        <v>7</v>
      </c>
      <c r="D164">
        <v>9</v>
      </c>
      <c r="E164">
        <v>3</v>
      </c>
      <c r="F164">
        <v>18</v>
      </c>
      <c r="G164">
        <v>5</v>
      </c>
      <c r="H164">
        <v>13</v>
      </c>
      <c r="I164">
        <v>3</v>
      </c>
      <c r="J164" t="s">
        <v>51</v>
      </c>
    </row>
    <row r="165" spans="1:10">
      <c r="A165" t="s">
        <v>69</v>
      </c>
    </row>
    <row r="186" spans="1:5">
      <c r="A186" s="1" t="s">
        <v>55</v>
      </c>
    </row>
    <row r="187" spans="1:5">
      <c r="A187" s="1" t="s">
        <v>37</v>
      </c>
      <c r="B187" s="7" t="s">
        <v>1</v>
      </c>
      <c r="C187" s="7" t="s">
        <v>54</v>
      </c>
      <c r="D187" s="7" t="s">
        <v>2</v>
      </c>
      <c r="E187" s="7" t="s">
        <v>3</v>
      </c>
    </row>
    <row r="188" spans="1:5">
      <c r="A188" s="3" t="s">
        <v>60</v>
      </c>
      <c r="B188" s="9">
        <f t="shared" ref="B188:B195" si="12">B157</f>
        <v>38</v>
      </c>
      <c r="C188" s="9">
        <f t="shared" ref="C188:C195" si="13">D157</f>
        <v>13</v>
      </c>
      <c r="D188" s="9">
        <f t="shared" ref="D188:D195" si="14">F157</f>
        <v>57</v>
      </c>
      <c r="E188" s="9">
        <f t="shared" ref="E188:E195" si="15">H157</f>
        <v>11</v>
      </c>
    </row>
    <row r="189" spans="1:5">
      <c r="A189" t="s">
        <v>39</v>
      </c>
      <c r="B189">
        <f t="shared" si="12"/>
        <v>79</v>
      </c>
      <c r="C189">
        <f t="shared" si="13"/>
        <v>13</v>
      </c>
      <c r="D189">
        <f t="shared" si="14"/>
        <v>15</v>
      </c>
      <c r="E189">
        <f t="shared" si="15"/>
        <v>13</v>
      </c>
    </row>
    <row r="190" spans="1:5">
      <c r="A190" t="s">
        <v>48</v>
      </c>
      <c r="B190">
        <f t="shared" si="12"/>
        <v>28</v>
      </c>
      <c r="C190">
        <f t="shared" si="13"/>
        <v>21</v>
      </c>
      <c r="D190">
        <f t="shared" si="14"/>
        <v>26</v>
      </c>
      <c r="E190">
        <f t="shared" si="15"/>
        <v>37</v>
      </c>
    </row>
    <row r="191" spans="1:5">
      <c r="A191" t="s">
        <v>47</v>
      </c>
      <c r="B191">
        <f t="shared" si="12"/>
        <v>6</v>
      </c>
      <c r="C191">
        <f t="shared" si="13"/>
        <v>8</v>
      </c>
      <c r="D191">
        <f t="shared" si="14"/>
        <v>8</v>
      </c>
      <c r="E191">
        <f t="shared" si="15"/>
        <v>6</v>
      </c>
    </row>
    <row r="192" spans="1:5">
      <c r="A192" t="s">
        <v>49</v>
      </c>
      <c r="B192">
        <f t="shared" si="12"/>
        <v>24</v>
      </c>
      <c r="C192">
        <f t="shared" si="13"/>
        <v>6</v>
      </c>
      <c r="D192">
        <f t="shared" si="14"/>
        <v>6</v>
      </c>
      <c r="E192">
        <f t="shared" si="15"/>
        <v>6</v>
      </c>
    </row>
    <row r="193" spans="1:12">
      <c r="A193" t="s">
        <v>40</v>
      </c>
      <c r="B193">
        <f t="shared" si="12"/>
        <v>4</v>
      </c>
      <c r="C193">
        <f t="shared" si="13"/>
        <v>11</v>
      </c>
      <c r="D193">
        <f t="shared" si="14"/>
        <v>12</v>
      </c>
      <c r="E193">
        <f t="shared" si="15"/>
        <v>14</v>
      </c>
    </row>
    <row r="194" spans="1:12">
      <c r="A194" t="s">
        <v>42</v>
      </c>
      <c r="B194">
        <f t="shared" si="12"/>
        <v>2</v>
      </c>
      <c r="C194">
        <f t="shared" si="13"/>
        <v>16</v>
      </c>
      <c r="D194">
        <f t="shared" si="14"/>
        <v>7</v>
      </c>
      <c r="E194">
        <f t="shared" si="15"/>
        <v>2</v>
      </c>
    </row>
    <row r="195" spans="1:12">
      <c r="A195" t="s">
        <v>46</v>
      </c>
      <c r="B195">
        <f t="shared" si="12"/>
        <v>25</v>
      </c>
      <c r="C195">
        <f t="shared" si="13"/>
        <v>9</v>
      </c>
      <c r="D195">
        <f t="shared" si="14"/>
        <v>18</v>
      </c>
      <c r="E195">
        <f t="shared" si="15"/>
        <v>13</v>
      </c>
    </row>
    <row r="204" spans="1:12">
      <c r="A204" s="1" t="s">
        <v>56</v>
      </c>
      <c r="H204" s="1" t="s">
        <v>64</v>
      </c>
      <c r="L204" s="1" t="s">
        <v>65</v>
      </c>
    </row>
    <row r="205" spans="1:12">
      <c r="A205" s="1" t="s">
        <v>37</v>
      </c>
      <c r="B205" s="7" t="s">
        <v>1</v>
      </c>
      <c r="C205" s="7" t="s">
        <v>54</v>
      </c>
      <c r="D205" s="7" t="s">
        <v>2</v>
      </c>
      <c r="E205" s="7" t="s">
        <v>3</v>
      </c>
    </row>
    <row r="206" spans="1:12">
      <c r="A206" s="3" t="s">
        <v>60</v>
      </c>
      <c r="B206" s="9">
        <f t="shared" ref="B206:B213" si="16">C157</f>
        <v>8</v>
      </c>
      <c r="C206" s="9">
        <f t="shared" ref="C206:C213" si="17">E157</f>
        <v>2</v>
      </c>
      <c r="D206" s="9">
        <f t="shared" ref="D206:D213" si="18">G157</f>
        <v>2.6</v>
      </c>
      <c r="E206" s="9">
        <f t="shared" ref="E206:E213" si="19">I157</f>
        <v>2</v>
      </c>
    </row>
    <row r="207" spans="1:12">
      <c r="A207" t="s">
        <v>39</v>
      </c>
      <c r="B207">
        <f t="shared" si="16"/>
        <v>10</v>
      </c>
      <c r="C207">
        <f t="shared" si="17"/>
        <v>3</v>
      </c>
      <c r="D207">
        <f t="shared" si="18"/>
        <v>5</v>
      </c>
      <c r="E207">
        <f t="shared" si="19"/>
        <v>3</v>
      </c>
    </row>
    <row r="208" spans="1:12">
      <c r="A208" t="s">
        <v>48</v>
      </c>
      <c r="B208">
        <f t="shared" si="16"/>
        <v>7</v>
      </c>
      <c r="C208">
        <f t="shared" si="17"/>
        <v>4</v>
      </c>
      <c r="D208">
        <f t="shared" si="18"/>
        <v>5</v>
      </c>
      <c r="E208">
        <f t="shared" si="19"/>
        <v>5</v>
      </c>
    </row>
    <row r="209" spans="1:5">
      <c r="A209" t="s">
        <v>47</v>
      </c>
      <c r="B209">
        <f t="shared" si="16"/>
        <v>2</v>
      </c>
      <c r="C209">
        <f t="shared" si="17"/>
        <v>2</v>
      </c>
      <c r="D209">
        <f t="shared" si="18"/>
        <v>3</v>
      </c>
      <c r="E209">
        <f t="shared" si="19"/>
        <v>2</v>
      </c>
    </row>
    <row r="210" spans="1:5">
      <c r="A210" t="s">
        <v>49</v>
      </c>
      <c r="B210">
        <f t="shared" si="16"/>
        <v>1</v>
      </c>
      <c r="C210">
        <f t="shared" si="17"/>
        <v>1</v>
      </c>
      <c r="D210">
        <f t="shared" si="18"/>
        <v>1</v>
      </c>
      <c r="E210">
        <f t="shared" si="19"/>
        <v>1</v>
      </c>
    </row>
    <row r="211" spans="1:5">
      <c r="A211" t="s">
        <v>40</v>
      </c>
      <c r="B211">
        <f t="shared" si="16"/>
        <v>1</v>
      </c>
      <c r="C211">
        <f t="shared" si="17"/>
        <v>4</v>
      </c>
      <c r="D211">
        <f t="shared" si="18"/>
        <v>5</v>
      </c>
      <c r="E211">
        <f t="shared" si="19"/>
        <v>4</v>
      </c>
    </row>
    <row r="212" spans="1:5">
      <c r="A212" t="s">
        <v>42</v>
      </c>
      <c r="B212">
        <f t="shared" si="16"/>
        <v>1</v>
      </c>
      <c r="C212">
        <f t="shared" si="17"/>
        <v>2.5</v>
      </c>
      <c r="D212">
        <f t="shared" si="18"/>
        <v>2</v>
      </c>
      <c r="E212">
        <f t="shared" si="19"/>
        <v>1</v>
      </c>
    </row>
    <row r="213" spans="1:5">
      <c r="A213" t="s">
        <v>46</v>
      </c>
      <c r="B213">
        <f t="shared" si="16"/>
        <v>7</v>
      </c>
      <c r="C213">
        <f t="shared" si="17"/>
        <v>3</v>
      </c>
      <c r="D213">
        <f t="shared" si="18"/>
        <v>5</v>
      </c>
      <c r="E213">
        <f t="shared" si="19"/>
        <v>3</v>
      </c>
    </row>
    <row r="220" spans="1:5">
      <c r="A220" s="1"/>
    </row>
    <row r="221" spans="1:5">
      <c r="B221" s="1"/>
    </row>
    <row r="239" spans="1:1">
      <c r="A239" t="s">
        <v>62</v>
      </c>
    </row>
    <row r="240" spans="1:1">
      <c r="A240" t="s">
        <v>63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2008-04-27T03:34:59Z</dcterms:created>
  <dcterms:modified xsi:type="dcterms:W3CDTF">2009-07-31T00:02:51Z</dcterms:modified>
</cp:coreProperties>
</file>