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24" windowWidth="7920" windowHeight="5388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11" i="1"/>
  <c r="H111"/>
  <c r="G111"/>
  <c r="F111"/>
  <c r="E111"/>
  <c r="D111"/>
  <c r="I110"/>
  <c r="H110"/>
  <c r="G110"/>
  <c r="F110"/>
  <c r="E110"/>
  <c r="D110"/>
  <c r="I109"/>
  <c r="H109"/>
  <c r="G109"/>
  <c r="F109"/>
  <c r="E109"/>
  <c r="D109"/>
  <c r="I108"/>
  <c r="H108"/>
  <c r="G108"/>
  <c r="F108"/>
  <c r="E108"/>
  <c r="D108"/>
  <c r="I107"/>
  <c r="H107"/>
  <c r="G107"/>
  <c r="F107"/>
  <c r="E107"/>
  <c r="D107"/>
  <c r="I106"/>
  <c r="I137" s="1"/>
  <c r="H106"/>
  <c r="H137" s="1"/>
  <c r="G106"/>
  <c r="E137" s="1"/>
  <c r="F106"/>
  <c r="G137" s="1"/>
  <c r="E106"/>
  <c r="E112" s="1"/>
  <c r="D106"/>
  <c r="D137" s="1"/>
  <c r="I103"/>
  <c r="H103"/>
  <c r="G103"/>
  <c r="F103"/>
  <c r="E103"/>
  <c r="D103"/>
  <c r="I102"/>
  <c r="H102"/>
  <c r="G102"/>
  <c r="F102"/>
  <c r="E102"/>
  <c r="D102"/>
  <c r="I101"/>
  <c r="H101"/>
  <c r="H136" s="1"/>
  <c r="G101"/>
  <c r="F101"/>
  <c r="E101"/>
  <c r="F136" s="1"/>
  <c r="D101"/>
  <c r="D136" s="1"/>
  <c r="I98"/>
  <c r="H98"/>
  <c r="G98"/>
  <c r="F98"/>
  <c r="E98"/>
  <c r="D98"/>
  <c r="I97"/>
  <c r="I135" s="1"/>
  <c r="H97"/>
  <c r="H99" s="1"/>
  <c r="G97"/>
  <c r="E135" s="1"/>
  <c r="F97"/>
  <c r="G135" s="1"/>
  <c r="E97"/>
  <c r="F135" s="1"/>
  <c r="D97"/>
  <c r="D99" s="1"/>
  <c r="J102" l="1"/>
  <c r="J107"/>
  <c r="J109"/>
  <c r="J111"/>
  <c r="D135"/>
  <c r="H135"/>
  <c r="J103"/>
  <c r="J108"/>
  <c r="J110"/>
  <c r="E104"/>
  <c r="E136"/>
  <c r="F137"/>
  <c r="J98"/>
  <c r="E99"/>
  <c r="G99"/>
  <c r="I99"/>
  <c r="J101"/>
  <c r="G104"/>
  <c r="I104"/>
  <c r="J106"/>
  <c r="D112"/>
  <c r="F112"/>
  <c r="H112"/>
  <c r="H113"/>
  <c r="G113" s="1"/>
  <c r="G136"/>
  <c r="I136"/>
  <c r="J97"/>
  <c r="F99"/>
  <c r="D104"/>
  <c r="F104"/>
  <c r="F113" s="1"/>
  <c r="E113" s="1"/>
  <c r="D113" s="1"/>
  <c r="H104"/>
  <c r="G112"/>
  <c r="I112"/>
  <c r="J137" l="1"/>
  <c r="J112"/>
  <c r="J99"/>
  <c r="J135"/>
  <c r="J136"/>
  <c r="J104"/>
  <c r="J113" s="1"/>
  <c r="I113" s="1"/>
  <c r="R51" l="1"/>
  <c r="Q51"/>
  <c r="S51" s="1"/>
  <c r="P51"/>
  <c r="O51"/>
  <c r="N51"/>
  <c r="M51"/>
  <c r="I51"/>
  <c r="H51"/>
  <c r="G51"/>
  <c r="F51"/>
  <c r="E51"/>
  <c r="D51"/>
  <c r="R50"/>
  <c r="Q50"/>
  <c r="P50"/>
  <c r="O50"/>
  <c r="N50"/>
  <c r="M50"/>
  <c r="I50"/>
  <c r="H50"/>
  <c r="G50"/>
  <c r="F50"/>
  <c r="E50"/>
  <c r="D50"/>
  <c r="R49"/>
  <c r="Q49"/>
  <c r="P49"/>
  <c r="O49"/>
  <c r="N49"/>
  <c r="M49"/>
  <c r="I49"/>
  <c r="H49"/>
  <c r="G49"/>
  <c r="F49"/>
  <c r="E49"/>
  <c r="D49"/>
  <c r="R48"/>
  <c r="Q48"/>
  <c r="P48"/>
  <c r="O48"/>
  <c r="N48"/>
  <c r="M48"/>
  <c r="I48"/>
  <c r="H48"/>
  <c r="G48"/>
  <c r="F48"/>
  <c r="E48"/>
  <c r="D48"/>
  <c r="R47"/>
  <c r="Q47"/>
  <c r="S47" s="1"/>
  <c r="P47"/>
  <c r="O47"/>
  <c r="N47"/>
  <c r="M47"/>
  <c r="I47"/>
  <c r="H47"/>
  <c r="G47"/>
  <c r="F47"/>
  <c r="E47"/>
  <c r="D47"/>
  <c r="R46"/>
  <c r="R52" s="1"/>
  <c r="T58" s="1"/>
  <c r="Q46"/>
  <c r="P46"/>
  <c r="P52" s="1"/>
  <c r="Q58" s="1"/>
  <c r="O46"/>
  <c r="N46"/>
  <c r="N52" s="1"/>
  <c r="O58" s="1"/>
  <c r="M46"/>
  <c r="I46"/>
  <c r="I52" s="1"/>
  <c r="H46"/>
  <c r="G46"/>
  <c r="F46"/>
  <c r="E46"/>
  <c r="D46"/>
  <c r="R43"/>
  <c r="Q43"/>
  <c r="P43"/>
  <c r="O43"/>
  <c r="N43"/>
  <c r="M43"/>
  <c r="I43"/>
  <c r="H43"/>
  <c r="G43"/>
  <c r="F43"/>
  <c r="E43"/>
  <c r="D43"/>
  <c r="R42"/>
  <c r="Q42"/>
  <c r="P42"/>
  <c r="O42"/>
  <c r="N42"/>
  <c r="M42"/>
  <c r="I42"/>
  <c r="H42"/>
  <c r="G42"/>
  <c r="F42"/>
  <c r="E42"/>
  <c r="D42"/>
  <c r="R41"/>
  <c r="Q41"/>
  <c r="P41"/>
  <c r="O41"/>
  <c r="O44" s="1"/>
  <c r="N41"/>
  <c r="M41"/>
  <c r="I41"/>
  <c r="H41"/>
  <c r="G41"/>
  <c r="F41"/>
  <c r="E41"/>
  <c r="D41"/>
  <c r="R38"/>
  <c r="Q38"/>
  <c r="P38"/>
  <c r="O38"/>
  <c r="N38"/>
  <c r="M38"/>
  <c r="I38"/>
  <c r="H38"/>
  <c r="G38"/>
  <c r="F38"/>
  <c r="E38"/>
  <c r="D38"/>
  <c r="R37"/>
  <c r="R39" s="1"/>
  <c r="T56" s="1"/>
  <c r="Q37"/>
  <c r="Q39" s="1"/>
  <c r="S56" s="1"/>
  <c r="P37"/>
  <c r="P39" s="1"/>
  <c r="Q56" s="1"/>
  <c r="O37"/>
  <c r="O39" s="1"/>
  <c r="P56" s="1"/>
  <c r="N37"/>
  <c r="N39" s="1"/>
  <c r="O56" s="1"/>
  <c r="M37"/>
  <c r="I37"/>
  <c r="I39" s="1"/>
  <c r="H37"/>
  <c r="H39" s="1"/>
  <c r="G37"/>
  <c r="G39" s="1"/>
  <c r="F37"/>
  <c r="F39" s="1"/>
  <c r="E37"/>
  <c r="E39" s="1"/>
  <c r="D37"/>
  <c r="D39" s="1"/>
  <c r="S38" s="1"/>
  <c r="AG19"/>
  <c r="AB19"/>
  <c r="W19"/>
  <c r="R19"/>
  <c r="M19"/>
  <c r="H19"/>
  <c r="S41" l="1"/>
  <c r="S43"/>
  <c r="S49"/>
  <c r="Q44"/>
  <c r="H44" s="1"/>
  <c r="J56"/>
  <c r="G56" s="1"/>
  <c r="J39"/>
  <c r="N44"/>
  <c r="O57" s="1"/>
  <c r="O59" s="1"/>
  <c r="D87" s="1"/>
  <c r="P57"/>
  <c r="P44"/>
  <c r="Q57" s="1"/>
  <c r="Q59" s="1"/>
  <c r="D85" s="1"/>
  <c r="S57"/>
  <c r="J37"/>
  <c r="J41"/>
  <c r="J42"/>
  <c r="S42"/>
  <c r="M44"/>
  <c r="N57" s="1"/>
  <c r="J47"/>
  <c r="S50"/>
  <c r="J51"/>
  <c r="S37"/>
  <c r="M39"/>
  <c r="N56" s="1"/>
  <c r="S39"/>
  <c r="R56" s="1"/>
  <c r="J43"/>
  <c r="M52"/>
  <c r="N58" s="1"/>
  <c r="O52"/>
  <c r="P58" s="1"/>
  <c r="Q52"/>
  <c r="S58" s="1"/>
  <c r="S46"/>
  <c r="J48"/>
  <c r="S48"/>
  <c r="J49"/>
  <c r="S59" l="1"/>
  <c r="D82" s="1"/>
  <c r="P59"/>
  <c r="D86" s="1"/>
  <c r="F56"/>
  <c r="E56" s="1"/>
  <c r="H52"/>
  <c r="G44"/>
  <c r="F44" s="1"/>
  <c r="E44" s="1"/>
  <c r="D44" s="1"/>
  <c r="N59"/>
  <c r="D56" l="1"/>
  <c r="G52"/>
  <c r="F52" s="1"/>
  <c r="E52" s="1"/>
  <c r="D52" s="1"/>
  <c r="J58"/>
  <c r="J52"/>
  <c r="S52" l="1"/>
  <c r="R58" s="1"/>
  <c r="G58"/>
  <c r="F58" s="1"/>
  <c r="E58" s="1"/>
  <c r="D58" s="1"/>
  <c r="D57"/>
  <c r="I58"/>
  <c r="H58"/>
  <c r="I56"/>
  <c r="E57"/>
  <c r="E59" s="1"/>
  <c r="E86" s="1"/>
  <c r="R44"/>
  <c r="S44" s="1"/>
  <c r="R57" s="1"/>
  <c r="R59" s="1"/>
  <c r="D84" s="1"/>
  <c r="G57"/>
  <c r="G59" s="1"/>
  <c r="E85" s="1"/>
  <c r="F57"/>
  <c r="F59" s="1"/>
  <c r="E87" s="1"/>
  <c r="T57"/>
  <c r="T59" s="1"/>
  <c r="D83" s="1"/>
  <c r="I44"/>
  <c r="I57" s="1"/>
  <c r="I59" s="1"/>
  <c r="E83" s="1"/>
  <c r="J44"/>
  <c r="H57" s="1"/>
  <c r="J57"/>
  <c r="H56"/>
  <c r="J59"/>
  <c r="E82" s="1"/>
  <c r="H59" l="1"/>
  <c r="E84" s="1"/>
  <c r="D59"/>
</calcChain>
</file>

<file path=xl/sharedStrings.xml><?xml version="1.0" encoding="utf-8"?>
<sst xmlns="http://schemas.openxmlformats.org/spreadsheetml/2006/main" count="207" uniqueCount="54">
  <si>
    <t>Concern Name</t>
  </si>
  <si>
    <t>DOSC</t>
  </si>
  <si>
    <t>DOSM</t>
  </si>
  <si>
    <t>CDC</t>
  </si>
  <si>
    <t>CDO</t>
  </si>
  <si>
    <t>SLOC</t>
  </si>
  <si>
    <t>CASSIUS_BFS_Adaptation</t>
  </si>
  <si>
    <t>CASSIUS_BFS_Config&amp;Connect</t>
  </si>
  <si>
    <t>CASSIUS_BFS_Distribution</t>
  </si>
  <si>
    <t>CASSIUS_BFS_Event</t>
  </si>
  <si>
    <t>CASSIUS_BFS_Factory</t>
  </si>
  <si>
    <t>CASSIUS_BFS_Glue</t>
  </si>
  <si>
    <t>CASSIUS_BFS_Notification</t>
  </si>
  <si>
    <t>CASSIUS_BFS_Protocol</t>
  </si>
  <si>
    <t>CASSIUS_BFS_Publication</t>
  </si>
  <si>
    <t>CASSIUS_BFS_Routing</t>
  </si>
  <si>
    <t>CASSIUS_BFS_Subscription</t>
  </si>
  <si>
    <t>BFS</t>
  </si>
  <si>
    <t>CORBA-NS</t>
  </si>
  <si>
    <t>JavaSpaces</t>
  </si>
  <si>
    <t>Siena</t>
  </si>
  <si>
    <t>YANCEES (Client)</t>
  </si>
  <si>
    <t>YANCEES (Server)</t>
  </si>
  <si>
    <t>Label</t>
  </si>
  <si>
    <t>Adaptation</t>
  </si>
  <si>
    <t>Config&amp;Connect</t>
  </si>
  <si>
    <t>Distribution</t>
  </si>
  <si>
    <t>Event</t>
  </si>
  <si>
    <t>Factory</t>
  </si>
  <si>
    <t>Glue</t>
  </si>
  <si>
    <t>Notification</t>
  </si>
  <si>
    <t>protocol</t>
  </si>
  <si>
    <t>Publicatoin</t>
  </si>
  <si>
    <t>Routing</t>
  </si>
  <si>
    <t>Subscription</t>
  </si>
  <si>
    <t>Total</t>
  </si>
  <si>
    <t>YANCEES(Client&amp;Server)</t>
  </si>
  <si>
    <t>Type</t>
  </si>
  <si>
    <t>Domain</t>
  </si>
  <si>
    <t>Middleware</t>
  </si>
  <si>
    <t>Domain-specific</t>
  </si>
  <si>
    <t>CASSIUS Reusabilty Concenrs Analysis (based on ConcernTagger data)</t>
  </si>
  <si>
    <t>Concern Size (LOC)</t>
  </si>
  <si>
    <t>AVERAGE</t>
  </si>
  <si>
    <t>Concern Diffusion over Components (CDC)</t>
  </si>
  <si>
    <t>TOTAL</t>
  </si>
  <si>
    <t>Concern Modularity (Degree of Scattering over Components)</t>
  </si>
  <si>
    <t>Scattering</t>
  </si>
  <si>
    <t>Diffusion</t>
  </si>
  <si>
    <t>YANCEES(Client+Server)</t>
  </si>
  <si>
    <t>YANCEES(Server)</t>
  </si>
  <si>
    <t>YANCEES(Client)</t>
  </si>
  <si>
    <t>Reused Infrastructure</t>
  </si>
  <si>
    <t>CASSIUS Case Study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</si>
</sst>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ont="1"/>
    <xf numFmtId="0" fontId="0" fillId="0" borderId="0" xfId="0" applyFill="1" applyBorder="1"/>
    <xf numFmtId="2" fontId="0" fillId="0" borderId="0" xfId="0" applyNumberFormat="1" applyBorder="1"/>
    <xf numFmtId="2" fontId="0" fillId="0" borderId="0" xfId="0" applyNumberFormat="1"/>
    <xf numFmtId="2" fontId="1" fillId="0" borderId="0" xfId="0" applyNumberFormat="1" applyFont="1" applyBorder="1"/>
    <xf numFmtId="0" fontId="1" fillId="0" borderId="0" xfId="0" applyFont="1" applyFill="1" applyBorder="1"/>
    <xf numFmtId="2" fontId="1" fillId="0" borderId="0" xfId="0" applyNumberFormat="1" applyFont="1"/>
    <xf numFmtId="0" fontId="0" fillId="0" borderId="0" xfId="0" applyNumberFormat="1" applyBorder="1"/>
    <xf numFmtId="0" fontId="1" fillId="0" borderId="0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CASSIUS Concerns</a:t>
            </a:r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Sheet1!$C$101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Sheet1!$D$101:$J$101</c:f>
              <c:numCache>
                <c:formatCode>General</c:formatCode>
                <c:ptCount val="7"/>
                <c:pt idx="0">
                  <c:v>0</c:v>
                </c:pt>
                <c:pt idx="1">
                  <c:v>517</c:v>
                </c:pt>
                <c:pt idx="2">
                  <c:v>412</c:v>
                </c:pt>
                <c:pt idx="3">
                  <c:v>395</c:v>
                </c:pt>
                <c:pt idx="4">
                  <c:v>128</c:v>
                </c:pt>
                <c:pt idx="5">
                  <c:v>247</c:v>
                </c:pt>
                <c:pt idx="6">
                  <c:v>375</c:v>
                </c:pt>
              </c:numCache>
            </c:numRef>
          </c:val>
        </c:ser>
        <c:ser>
          <c:idx val="1"/>
          <c:order val="1"/>
          <c:tx>
            <c:strRef>
              <c:f>Sheet1!$C$98</c:f>
              <c:strCache>
                <c:ptCount val="1"/>
                <c:pt idx="0">
                  <c:v>Config&amp;Connect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Sheet1!$D$98:$J$98</c:f>
              <c:numCache>
                <c:formatCode>General</c:formatCode>
                <c:ptCount val="7"/>
                <c:pt idx="0">
                  <c:v>20</c:v>
                </c:pt>
                <c:pt idx="1">
                  <c:v>184</c:v>
                </c:pt>
                <c:pt idx="2">
                  <c:v>205</c:v>
                </c:pt>
                <c:pt idx="3">
                  <c:v>143</c:v>
                </c:pt>
                <c:pt idx="4">
                  <c:v>535</c:v>
                </c:pt>
                <c:pt idx="5">
                  <c:v>475</c:v>
                </c:pt>
                <c:pt idx="6">
                  <c:v>1010</c:v>
                </c:pt>
              </c:numCache>
            </c:numRef>
          </c:val>
        </c:ser>
        <c:ser>
          <c:idx val="2"/>
          <c:order val="2"/>
          <c:tx>
            <c:strRef>
              <c:f>Sheet1!$C$97</c:f>
              <c:strCache>
                <c:ptCount val="1"/>
                <c:pt idx="0">
                  <c:v>Distribution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Sheet1!$D$97:$J$97</c:f>
              <c:numCache>
                <c:formatCode>General</c:formatCode>
                <c:ptCount val="7"/>
                <c:pt idx="0">
                  <c:v>822</c:v>
                </c:pt>
                <c:pt idx="1">
                  <c:v>822</c:v>
                </c:pt>
                <c:pt idx="2">
                  <c:v>822</c:v>
                </c:pt>
                <c:pt idx="3">
                  <c:v>822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Sheet1!$C$102</c:f>
              <c:strCache>
                <c:ptCount val="1"/>
                <c:pt idx="0">
                  <c:v>Factory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Sheet1!$D$102:$J$102</c:f>
              <c:numCache>
                <c:formatCode>General</c:formatCode>
                <c:ptCount val="7"/>
                <c:pt idx="0">
                  <c:v>422</c:v>
                </c:pt>
                <c:pt idx="1">
                  <c:v>461</c:v>
                </c:pt>
                <c:pt idx="2">
                  <c:v>434</c:v>
                </c:pt>
                <c:pt idx="3">
                  <c:v>453</c:v>
                </c:pt>
                <c:pt idx="4">
                  <c:v>136</c:v>
                </c:pt>
                <c:pt idx="5">
                  <c:v>0</c:v>
                </c:pt>
                <c:pt idx="6">
                  <c:v>136</c:v>
                </c:pt>
              </c:numCache>
            </c:numRef>
          </c:val>
        </c:ser>
        <c:ser>
          <c:idx val="4"/>
          <c:order val="4"/>
          <c:tx>
            <c:strRef>
              <c:f>Sheet1!$C$103</c:f>
              <c:strCache>
                <c:ptCount val="1"/>
                <c:pt idx="0">
                  <c:v>Glue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Sheet1!$D$103:$J$103</c:f>
              <c:numCache>
                <c:formatCode>General</c:formatCode>
                <c:ptCount val="7"/>
                <c:pt idx="0">
                  <c:v>77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707</c:v>
                </c:pt>
                <c:pt idx="5">
                  <c:v>64</c:v>
                </c:pt>
                <c:pt idx="6">
                  <c:v>771</c:v>
                </c:pt>
              </c:numCache>
            </c:numRef>
          </c:val>
        </c:ser>
        <c:ser>
          <c:idx val="5"/>
          <c:order val="5"/>
          <c:tx>
            <c:strRef>
              <c:f>Sheet1!$C$106</c:f>
              <c:strCache>
                <c:ptCount val="1"/>
                <c:pt idx="0">
                  <c:v>Event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Sheet1!$D$106:$J$106</c:f>
              <c:numCache>
                <c:formatCode>General</c:formatCode>
                <c:ptCount val="7"/>
                <c:pt idx="0">
                  <c:v>136</c:v>
                </c:pt>
                <c:pt idx="1">
                  <c:v>136</c:v>
                </c:pt>
                <c:pt idx="2">
                  <c:v>182</c:v>
                </c:pt>
                <c:pt idx="3">
                  <c:v>136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6"/>
          <c:order val="6"/>
          <c:tx>
            <c:strRef>
              <c:f>Sheet1!$C$107</c:f>
              <c:strCache>
                <c:ptCount val="1"/>
                <c:pt idx="0">
                  <c:v>Notification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Sheet1!$D$107:$J$107</c:f>
              <c:numCache>
                <c:formatCode>General</c:formatCode>
                <c:ptCount val="7"/>
                <c:pt idx="0">
                  <c:v>447</c:v>
                </c:pt>
                <c:pt idx="1">
                  <c:v>532</c:v>
                </c:pt>
                <c:pt idx="2">
                  <c:v>520</c:v>
                </c:pt>
                <c:pt idx="3">
                  <c:v>532</c:v>
                </c:pt>
                <c:pt idx="4">
                  <c:v>437</c:v>
                </c:pt>
                <c:pt idx="5">
                  <c:v>195</c:v>
                </c:pt>
                <c:pt idx="6">
                  <c:v>632</c:v>
                </c:pt>
              </c:numCache>
            </c:numRef>
          </c:val>
        </c:ser>
        <c:ser>
          <c:idx val="7"/>
          <c:order val="7"/>
          <c:tx>
            <c:strRef>
              <c:f>Sheet1!$C$108</c:f>
              <c:strCache>
                <c:ptCount val="1"/>
                <c:pt idx="0">
                  <c:v>protocol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Sheet1!$D$108:$J$108</c:f>
              <c:numCache>
                <c:formatCode>General</c:formatCode>
                <c:ptCount val="7"/>
                <c:pt idx="0">
                  <c:v>408</c:v>
                </c:pt>
                <c:pt idx="1">
                  <c:v>408</c:v>
                </c:pt>
                <c:pt idx="2">
                  <c:v>408</c:v>
                </c:pt>
                <c:pt idx="3">
                  <c:v>408</c:v>
                </c:pt>
                <c:pt idx="4">
                  <c:v>615</c:v>
                </c:pt>
                <c:pt idx="5">
                  <c:v>535</c:v>
                </c:pt>
                <c:pt idx="6">
                  <c:v>1150</c:v>
                </c:pt>
              </c:numCache>
            </c:numRef>
          </c:val>
        </c:ser>
        <c:ser>
          <c:idx val="8"/>
          <c:order val="8"/>
          <c:tx>
            <c:strRef>
              <c:f>Sheet1!$C$109</c:f>
              <c:strCache>
                <c:ptCount val="1"/>
                <c:pt idx="0">
                  <c:v>Publicatoin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Sheet1!$D$109:$J$109</c:f>
              <c:numCache>
                <c:formatCode>General</c:formatCode>
                <c:ptCount val="7"/>
                <c:pt idx="0">
                  <c:v>422</c:v>
                </c:pt>
                <c:pt idx="1">
                  <c:v>422</c:v>
                </c:pt>
                <c:pt idx="2">
                  <c:v>572</c:v>
                </c:pt>
                <c:pt idx="3">
                  <c:v>422</c:v>
                </c:pt>
                <c:pt idx="4">
                  <c:v>707</c:v>
                </c:pt>
                <c:pt idx="5">
                  <c:v>9</c:v>
                </c:pt>
                <c:pt idx="6">
                  <c:v>716</c:v>
                </c:pt>
              </c:numCache>
            </c:numRef>
          </c:val>
        </c:ser>
        <c:ser>
          <c:idx val="9"/>
          <c:order val="9"/>
          <c:tx>
            <c:strRef>
              <c:f>Sheet1!$C$110</c:f>
              <c:strCache>
                <c:ptCount val="1"/>
                <c:pt idx="0">
                  <c:v>Routing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Sheet1!$D$110:$J$110</c:f>
              <c:numCache>
                <c:formatCode>General</c:formatCode>
                <c:ptCount val="7"/>
                <c:pt idx="0">
                  <c:v>262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Sheet1!$C$111</c:f>
              <c:strCache>
                <c:ptCount val="1"/>
                <c:pt idx="0">
                  <c:v>Subscription</c:v>
                </c:pt>
              </c:strCache>
            </c:strRef>
          </c:tx>
          <c:cat>
            <c:strRef>
              <c:f>Sheet1!$D$96:$J$96</c:f>
              <c:strCache>
                <c:ptCount val="7"/>
                <c:pt idx="0">
                  <c:v>BFS</c:v>
                </c:pt>
                <c:pt idx="1">
                  <c:v>CORBA-NS</c:v>
                </c:pt>
                <c:pt idx="2">
                  <c:v>JavaSpaces</c:v>
                </c:pt>
                <c:pt idx="3">
                  <c:v>Siena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Sheet1!$D$111:$J$111</c:f>
              <c:numCache>
                <c:formatCode>General</c:formatCode>
                <c:ptCount val="7"/>
                <c:pt idx="0">
                  <c:v>756</c:v>
                </c:pt>
                <c:pt idx="1">
                  <c:v>351</c:v>
                </c:pt>
                <c:pt idx="2">
                  <c:v>627</c:v>
                </c:pt>
                <c:pt idx="3">
                  <c:v>351</c:v>
                </c:pt>
                <c:pt idx="4">
                  <c:v>446</c:v>
                </c:pt>
                <c:pt idx="5">
                  <c:v>107</c:v>
                </c:pt>
                <c:pt idx="6">
                  <c:v>553</c:v>
                </c:pt>
              </c:numCache>
            </c:numRef>
          </c:val>
        </c:ser>
        <c:gapWidth val="75"/>
        <c:overlap val="100"/>
        <c:axId val="196221952"/>
        <c:axId val="196703360"/>
      </c:barChart>
      <c:catAx>
        <c:axId val="196221952"/>
        <c:scaling>
          <c:orientation val="minMax"/>
        </c:scaling>
        <c:axPos val="l"/>
        <c:majorTickMark val="none"/>
        <c:tickLblPos val="nextTo"/>
        <c:crossAx val="196703360"/>
        <c:crosses val="autoZero"/>
        <c:auto val="1"/>
        <c:lblAlgn val="ctr"/>
        <c:lblOffset val="100"/>
      </c:catAx>
      <c:valAx>
        <c:axId val="19670336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9622195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CASSIUS case study (avr DOSC)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Average Degree of Scattering Over Components</c:v>
          </c:tx>
          <c:dLbls>
            <c:showVal val="1"/>
          </c:dLbls>
          <c:cat>
            <c:strRef>
              <c:f>Sheet1!$E$55:$J$55</c:f>
              <c:strCache>
                <c:ptCount val="6"/>
                <c:pt idx="0">
                  <c:v>JavaSpaces</c:v>
                </c:pt>
                <c:pt idx="1">
                  <c:v>CORBA-NS</c:v>
                </c:pt>
                <c:pt idx="2">
                  <c:v>Siena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Sheet1!$E$59:$J$59</c:f>
              <c:numCache>
                <c:formatCode>0.00</c:formatCode>
                <c:ptCount val="6"/>
                <c:pt idx="0">
                  <c:v>0.73389655172413792</c:v>
                </c:pt>
                <c:pt idx="1">
                  <c:v>0.71600000000000008</c:v>
                </c:pt>
                <c:pt idx="2">
                  <c:v>0.71260655737704925</c:v>
                </c:pt>
                <c:pt idx="3">
                  <c:v>0.63645945945945948</c:v>
                </c:pt>
                <c:pt idx="4">
                  <c:v>0.59954166666666664</c:v>
                </c:pt>
                <c:pt idx="5">
                  <c:v>0.65417999999999987</c:v>
                </c:pt>
              </c:numCache>
            </c:numRef>
          </c:val>
        </c:ser>
        <c:gapWidth val="75"/>
        <c:axId val="207758464"/>
        <c:axId val="207768576"/>
      </c:barChart>
      <c:catAx>
        <c:axId val="207758464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07768576"/>
        <c:crosses val="autoZero"/>
        <c:auto val="1"/>
        <c:lblAlgn val="ctr"/>
        <c:lblOffset val="100"/>
      </c:catAx>
      <c:valAx>
        <c:axId val="207768576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crossAx val="20775846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CASSIUS case study (total CDC)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v>Total Concern Diffusion over Components</c:v>
          </c:tx>
          <c:dLbls>
            <c:showVal val="1"/>
          </c:dLbls>
          <c:cat>
            <c:strRef>
              <c:f>Sheet1!$O$55:$T$55</c:f>
              <c:strCache>
                <c:ptCount val="6"/>
                <c:pt idx="0">
                  <c:v>CORBA-NS</c:v>
                </c:pt>
                <c:pt idx="1">
                  <c:v>JavaSpaces</c:v>
                </c:pt>
                <c:pt idx="2">
                  <c:v>Siena</c:v>
                </c:pt>
                <c:pt idx="3">
                  <c:v>YANCEES(Client&amp;Server)</c:v>
                </c:pt>
                <c:pt idx="4">
                  <c:v>YANCEES (Client)</c:v>
                </c:pt>
                <c:pt idx="5">
                  <c:v>YANCEES (Server)</c:v>
                </c:pt>
              </c:strCache>
            </c:strRef>
          </c:cat>
          <c:val>
            <c:numRef>
              <c:f>Sheet1!$O$59:$T$59</c:f>
              <c:numCache>
                <c:formatCode>General</c:formatCode>
                <c:ptCount val="6"/>
                <c:pt idx="0">
                  <c:v>61</c:v>
                </c:pt>
                <c:pt idx="1">
                  <c:v>58</c:v>
                </c:pt>
                <c:pt idx="2">
                  <c:v>61</c:v>
                </c:pt>
                <c:pt idx="3">
                  <c:v>74</c:v>
                </c:pt>
                <c:pt idx="4">
                  <c:v>50</c:v>
                </c:pt>
                <c:pt idx="5">
                  <c:v>24</c:v>
                </c:pt>
              </c:numCache>
            </c:numRef>
          </c:val>
        </c:ser>
        <c:gapWidth val="75"/>
        <c:overlap val="-25"/>
        <c:axId val="208474496"/>
        <c:axId val="208525184"/>
      </c:barChart>
      <c:catAx>
        <c:axId val="208474496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08525184"/>
        <c:crosses val="autoZero"/>
        <c:auto val="1"/>
        <c:lblAlgn val="ctr"/>
        <c:lblOffset val="100"/>
      </c:catAx>
      <c:valAx>
        <c:axId val="208525184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208474496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1100"/>
          </a:pPr>
          <a:endParaRPr lang="en-US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BFS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(Sheet1!$B$7,Sheet1!$B$8,Sheet1!$B$9,Sheet1!$B$10,Sheet1!$B$11,Sheet1!$B$12,Sheet1!$B$13,Sheet1!$B$14,Sheet1!$B$15,Sheet1!$B$16,Sheet1!$B$17)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(Sheet1!$H$7,Sheet1!$H$8,Sheet1!$H$9,Sheet1!$H$10,Sheet1!$H$11,Sheet1!$H$12,Sheet1!$H$13,Sheet1!$H$14,Sheet1!$H$15,Sheet1!$H$16,Sheet1!$H$17)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822</c:v>
                </c:pt>
                <c:pt idx="3">
                  <c:v>422</c:v>
                </c:pt>
                <c:pt idx="4">
                  <c:v>77</c:v>
                </c:pt>
                <c:pt idx="5">
                  <c:v>136</c:v>
                </c:pt>
                <c:pt idx="6">
                  <c:v>447</c:v>
                </c:pt>
                <c:pt idx="7">
                  <c:v>408</c:v>
                </c:pt>
                <c:pt idx="8">
                  <c:v>422</c:v>
                </c:pt>
                <c:pt idx="9">
                  <c:v>262</c:v>
                </c:pt>
                <c:pt idx="10">
                  <c:v>756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CORBA-NS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Sheet1!$M$7:$M$17</c:f>
              <c:numCache>
                <c:formatCode>General</c:formatCode>
                <c:ptCount val="11"/>
                <c:pt idx="0">
                  <c:v>517</c:v>
                </c:pt>
                <c:pt idx="1">
                  <c:v>184</c:v>
                </c:pt>
                <c:pt idx="2">
                  <c:v>822</c:v>
                </c:pt>
                <c:pt idx="3">
                  <c:v>461</c:v>
                </c:pt>
                <c:pt idx="4">
                  <c:v>100</c:v>
                </c:pt>
                <c:pt idx="5">
                  <c:v>136</c:v>
                </c:pt>
                <c:pt idx="6">
                  <c:v>532</c:v>
                </c:pt>
                <c:pt idx="7">
                  <c:v>408</c:v>
                </c:pt>
                <c:pt idx="8">
                  <c:v>422</c:v>
                </c:pt>
                <c:pt idx="9">
                  <c:v>0</c:v>
                </c:pt>
                <c:pt idx="10">
                  <c:v>351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JavaSpaces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Sheet1!$R$7:$R$17</c:f>
              <c:numCache>
                <c:formatCode>General</c:formatCode>
                <c:ptCount val="11"/>
                <c:pt idx="0">
                  <c:v>412</c:v>
                </c:pt>
                <c:pt idx="1">
                  <c:v>205</c:v>
                </c:pt>
                <c:pt idx="2">
                  <c:v>822</c:v>
                </c:pt>
                <c:pt idx="3">
                  <c:v>434</c:v>
                </c:pt>
                <c:pt idx="4">
                  <c:v>0</c:v>
                </c:pt>
                <c:pt idx="5">
                  <c:v>182</c:v>
                </c:pt>
                <c:pt idx="6">
                  <c:v>520</c:v>
                </c:pt>
                <c:pt idx="7">
                  <c:v>408</c:v>
                </c:pt>
                <c:pt idx="8">
                  <c:v>572</c:v>
                </c:pt>
                <c:pt idx="9">
                  <c:v>0</c:v>
                </c:pt>
                <c:pt idx="10">
                  <c:v>627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Siena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Sheet1!$W$7:$W$17</c:f>
              <c:numCache>
                <c:formatCode>General</c:formatCode>
                <c:ptCount val="11"/>
                <c:pt idx="0">
                  <c:v>395</c:v>
                </c:pt>
                <c:pt idx="1">
                  <c:v>143</c:v>
                </c:pt>
                <c:pt idx="2">
                  <c:v>822</c:v>
                </c:pt>
                <c:pt idx="3">
                  <c:v>453</c:v>
                </c:pt>
                <c:pt idx="4">
                  <c:v>100</c:v>
                </c:pt>
                <c:pt idx="5">
                  <c:v>136</c:v>
                </c:pt>
                <c:pt idx="6">
                  <c:v>532</c:v>
                </c:pt>
                <c:pt idx="7">
                  <c:v>408</c:v>
                </c:pt>
                <c:pt idx="8">
                  <c:v>422</c:v>
                </c:pt>
                <c:pt idx="9">
                  <c:v>0</c:v>
                </c:pt>
                <c:pt idx="10">
                  <c:v>351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(Client)</a:t>
            </a:r>
          </a:p>
        </c:rich>
      </c:tx>
      <c:layout>
        <c:manualLayout>
          <c:xMode val="edge"/>
          <c:yMode val="edge"/>
          <c:x val="0.21620957628338233"/>
          <c:y val="2.4067388688327366E-2"/>
        </c:manualLayout>
      </c:layout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Sheet1!$AB$7:$AB$17</c:f>
              <c:numCache>
                <c:formatCode>General</c:formatCode>
                <c:ptCount val="11"/>
                <c:pt idx="0">
                  <c:v>128</c:v>
                </c:pt>
                <c:pt idx="1">
                  <c:v>535</c:v>
                </c:pt>
                <c:pt idx="2">
                  <c:v>0</c:v>
                </c:pt>
                <c:pt idx="3">
                  <c:v>136</c:v>
                </c:pt>
                <c:pt idx="4">
                  <c:v>707</c:v>
                </c:pt>
                <c:pt idx="5">
                  <c:v>0</c:v>
                </c:pt>
                <c:pt idx="6">
                  <c:v>437</c:v>
                </c:pt>
                <c:pt idx="7">
                  <c:v>615</c:v>
                </c:pt>
                <c:pt idx="8">
                  <c:v>707</c:v>
                </c:pt>
                <c:pt idx="9">
                  <c:v>0</c:v>
                </c:pt>
                <c:pt idx="10">
                  <c:v>446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YANCEES (Server)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Sheet1!$B$7:$B$17</c:f>
              <c:strCache>
                <c:ptCount val="11"/>
                <c:pt idx="0">
                  <c:v>Adaptation</c:v>
                </c:pt>
                <c:pt idx="1">
                  <c:v>Config&amp;Connect</c:v>
                </c:pt>
                <c:pt idx="2">
                  <c:v>Distribution</c:v>
                </c:pt>
                <c:pt idx="3">
                  <c:v>Factory</c:v>
                </c:pt>
                <c:pt idx="4">
                  <c:v>Glue</c:v>
                </c:pt>
                <c:pt idx="5">
                  <c:v>Event</c:v>
                </c:pt>
                <c:pt idx="6">
                  <c:v>Notification</c:v>
                </c:pt>
                <c:pt idx="7">
                  <c:v>protocol</c:v>
                </c:pt>
                <c:pt idx="8">
                  <c:v>Publicatoin</c:v>
                </c:pt>
                <c:pt idx="9">
                  <c:v>Routing</c:v>
                </c:pt>
                <c:pt idx="10">
                  <c:v>Subscription</c:v>
                </c:pt>
              </c:strCache>
            </c:strRef>
          </c:cat>
          <c:val>
            <c:numRef>
              <c:f>Sheet1!$AG$7:$AG$17</c:f>
              <c:numCache>
                <c:formatCode>General</c:formatCode>
                <c:ptCount val="11"/>
                <c:pt idx="0">
                  <c:v>247</c:v>
                </c:pt>
                <c:pt idx="1">
                  <c:v>475</c:v>
                </c:pt>
                <c:pt idx="2">
                  <c:v>0</c:v>
                </c:pt>
                <c:pt idx="3">
                  <c:v>0</c:v>
                </c:pt>
                <c:pt idx="4">
                  <c:v>64</c:v>
                </c:pt>
                <c:pt idx="5">
                  <c:v>0</c:v>
                </c:pt>
                <c:pt idx="6">
                  <c:v>195</c:v>
                </c:pt>
                <c:pt idx="7">
                  <c:v>535</c:v>
                </c:pt>
                <c:pt idx="8">
                  <c:v>9</c:v>
                </c:pt>
                <c:pt idx="9">
                  <c:v>0</c:v>
                </c:pt>
                <c:pt idx="10">
                  <c:v>107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txPr>
    <a:bodyPr/>
    <a:lstStyle/>
    <a:p>
      <a:pPr>
        <a:defRPr sz="9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CASSIUS </a:t>
            </a:r>
            <a:r>
              <a:rPr lang="en-US" baseline="0"/>
              <a:t>Major Concerns</a:t>
            </a:r>
            <a:endParaRPr lang="en-US"/>
          </a:p>
        </c:rich>
      </c:tx>
      <c:layout/>
    </c:title>
    <c:plotArea>
      <c:layout/>
      <c:barChart>
        <c:barDir val="bar"/>
        <c:grouping val="stacked"/>
        <c:ser>
          <c:idx val="0"/>
          <c:order val="0"/>
          <c:tx>
            <c:strRef>
              <c:f>Sheet1!$C$135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Sheet1!$D$134:$J$134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Sheet1!$D$135:$J$135</c:f>
              <c:numCache>
                <c:formatCode>General</c:formatCode>
                <c:ptCount val="7"/>
                <c:pt idx="0">
                  <c:v>842</c:v>
                </c:pt>
                <c:pt idx="1">
                  <c:v>965</c:v>
                </c:pt>
                <c:pt idx="2">
                  <c:v>1006</c:v>
                </c:pt>
                <c:pt idx="3">
                  <c:v>1027</c:v>
                </c:pt>
                <c:pt idx="4">
                  <c:v>535</c:v>
                </c:pt>
                <c:pt idx="5">
                  <c:v>475</c:v>
                </c:pt>
                <c:pt idx="6">
                  <c:v>1010</c:v>
                </c:pt>
              </c:numCache>
            </c:numRef>
          </c:val>
        </c:ser>
        <c:ser>
          <c:idx val="1"/>
          <c:order val="1"/>
          <c:tx>
            <c:strRef>
              <c:f>Sheet1!$C$136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Sheet1!$D$134:$J$134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Sheet1!$D$136:$J$136</c:f>
              <c:numCache>
                <c:formatCode>General</c:formatCode>
                <c:ptCount val="7"/>
                <c:pt idx="0">
                  <c:v>499</c:v>
                </c:pt>
                <c:pt idx="1">
                  <c:v>948</c:v>
                </c:pt>
                <c:pt idx="2">
                  <c:v>1078</c:v>
                </c:pt>
                <c:pt idx="3">
                  <c:v>846</c:v>
                </c:pt>
                <c:pt idx="4">
                  <c:v>971</c:v>
                </c:pt>
                <c:pt idx="5">
                  <c:v>311</c:v>
                </c:pt>
                <c:pt idx="6">
                  <c:v>1282</c:v>
                </c:pt>
              </c:numCache>
            </c:numRef>
          </c:val>
        </c:ser>
        <c:ser>
          <c:idx val="2"/>
          <c:order val="2"/>
          <c:tx>
            <c:strRef>
              <c:f>Sheet1!$C$137</c:f>
              <c:strCache>
                <c:ptCount val="1"/>
                <c:pt idx="0">
                  <c:v>Domain-specific</c:v>
                </c:pt>
              </c:strCache>
            </c:strRef>
          </c:tx>
          <c:cat>
            <c:strRef>
              <c:f>Sheet1!$D$134:$J$134</c:f>
              <c:strCache>
                <c:ptCount val="7"/>
                <c:pt idx="0">
                  <c:v>BFS</c:v>
                </c:pt>
                <c:pt idx="1">
                  <c:v>Siena</c:v>
                </c:pt>
                <c:pt idx="2">
                  <c:v>CORBA-NS</c:v>
                </c:pt>
                <c:pt idx="3">
                  <c:v>JavaSpaces</c:v>
                </c:pt>
                <c:pt idx="4">
                  <c:v>YANCEES (Client)</c:v>
                </c:pt>
                <c:pt idx="5">
                  <c:v>YANCEES (Server)</c:v>
                </c:pt>
                <c:pt idx="6">
                  <c:v>YANCEES(Client&amp;Server)</c:v>
                </c:pt>
              </c:strCache>
            </c:strRef>
          </c:cat>
          <c:val>
            <c:numRef>
              <c:f>Sheet1!$D$137:$J$137</c:f>
              <c:numCache>
                <c:formatCode>General</c:formatCode>
                <c:ptCount val="7"/>
                <c:pt idx="0">
                  <c:v>2431</c:v>
                </c:pt>
                <c:pt idx="1">
                  <c:v>1849</c:v>
                </c:pt>
                <c:pt idx="2">
                  <c:v>1849</c:v>
                </c:pt>
                <c:pt idx="3">
                  <c:v>2309</c:v>
                </c:pt>
                <c:pt idx="4">
                  <c:v>2205</c:v>
                </c:pt>
                <c:pt idx="5">
                  <c:v>846</c:v>
                </c:pt>
                <c:pt idx="6">
                  <c:v>3051</c:v>
                </c:pt>
              </c:numCache>
            </c:numRef>
          </c:val>
        </c:ser>
        <c:gapWidth val="75"/>
        <c:overlap val="100"/>
        <c:axId val="204346496"/>
        <c:axId val="204362112"/>
      </c:barChart>
      <c:catAx>
        <c:axId val="204346496"/>
        <c:scaling>
          <c:orientation val="minMax"/>
        </c:scaling>
        <c:axPos val="l"/>
        <c:majorTickMark val="none"/>
        <c:tickLblPos val="nextTo"/>
        <c:crossAx val="204362112"/>
        <c:crosses val="autoZero"/>
        <c:auto val="1"/>
        <c:lblAlgn val="ctr"/>
        <c:lblOffset val="100"/>
      </c:catAx>
      <c:valAx>
        <c:axId val="204362112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2043464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Modularity of CASSIUS per concern (DOSC)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Sheet1!$C$56</c:f>
              <c:strCache>
                <c:ptCount val="1"/>
                <c:pt idx="0">
                  <c:v>Middleware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JavaSpaces</c:v>
                </c:pt>
                <c:pt idx="1">
                  <c:v>CORBA-NS</c:v>
                </c:pt>
                <c:pt idx="2">
                  <c:v>Siena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Sheet1!$E$56:$J$56</c:f>
              <c:numCache>
                <c:formatCode>0.00</c:formatCode>
                <c:ptCount val="6"/>
                <c:pt idx="0">
                  <c:v>0.68775000000000008</c:v>
                </c:pt>
                <c:pt idx="1">
                  <c:v>0.73143750000000007</c:v>
                </c:pt>
                <c:pt idx="2">
                  <c:v>0.732375</c:v>
                </c:pt>
                <c:pt idx="3">
                  <c:v>0.6174615384615384</c:v>
                </c:pt>
                <c:pt idx="4">
                  <c:v>0.57599999999999996</c:v>
                </c:pt>
                <c:pt idx="5">
                  <c:v>0.65299999999999991</c:v>
                </c:pt>
              </c:numCache>
            </c:numRef>
          </c:val>
        </c:ser>
        <c:ser>
          <c:idx val="1"/>
          <c:order val="1"/>
          <c:tx>
            <c:strRef>
              <c:f>Sheet1!$C$57</c:f>
              <c:strCache>
                <c:ptCount val="1"/>
                <c:pt idx="0">
                  <c:v>Adaptation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JavaSpaces</c:v>
                </c:pt>
                <c:pt idx="1">
                  <c:v>CORBA-NS</c:v>
                </c:pt>
                <c:pt idx="2">
                  <c:v>Siena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Sheet1!$E$57:$J$57</c:f>
              <c:numCache>
                <c:formatCode>0.00</c:formatCode>
                <c:ptCount val="6"/>
                <c:pt idx="0">
                  <c:v>0.67974999999999997</c:v>
                </c:pt>
                <c:pt idx="1">
                  <c:v>0.62075000000000002</c:v>
                </c:pt>
                <c:pt idx="2">
                  <c:v>0.60225000000000006</c:v>
                </c:pt>
                <c:pt idx="3">
                  <c:v>0.60450000000000004</c:v>
                </c:pt>
                <c:pt idx="4">
                  <c:v>0.49950000000000006</c:v>
                </c:pt>
                <c:pt idx="5">
                  <c:v>0.63949999999999996</c:v>
                </c:pt>
              </c:numCache>
            </c:numRef>
          </c:val>
        </c:ser>
        <c:ser>
          <c:idx val="2"/>
          <c:order val="2"/>
          <c:tx>
            <c:strRef>
              <c:f>Sheet1!$C$58</c:f>
              <c:strCache>
                <c:ptCount val="1"/>
                <c:pt idx="0">
                  <c:v>Domain-specific</c:v>
                </c:pt>
              </c:strCache>
            </c:strRef>
          </c:tx>
          <c:cat>
            <c:strRef>
              <c:f>Sheet1!$E$55:$J$55</c:f>
              <c:strCache>
                <c:ptCount val="6"/>
                <c:pt idx="0">
                  <c:v>JavaSpaces</c:v>
                </c:pt>
                <c:pt idx="1">
                  <c:v>CORBA-NS</c:v>
                </c:pt>
                <c:pt idx="2">
                  <c:v>Siena</c:v>
                </c:pt>
                <c:pt idx="3">
                  <c:v>YANCEES(Client&amp;Server)</c:v>
                </c:pt>
                <c:pt idx="4">
                  <c:v>YANCEES (Server)</c:v>
                </c:pt>
                <c:pt idx="5">
                  <c:v>YANCEES (Client)</c:v>
                </c:pt>
              </c:strCache>
            </c:strRef>
          </c:cat>
          <c:val>
            <c:numRef>
              <c:f>Sheet1!$E$58:$J$58</c:f>
              <c:numCache>
                <c:formatCode>0.00</c:formatCode>
                <c:ptCount val="6"/>
                <c:pt idx="0">
                  <c:v>0.76835294117647068</c:v>
                </c:pt>
                <c:pt idx="1">
                  <c:v>0.74315151515151523</c:v>
                </c:pt>
                <c:pt idx="2">
                  <c:v>0.74315151515151523</c:v>
                </c:pt>
                <c:pt idx="3">
                  <c:v>0.65331111111111118</c:v>
                </c:pt>
                <c:pt idx="4">
                  <c:v>0.63821428571428573</c:v>
                </c:pt>
                <c:pt idx="5">
                  <c:v>0.66012903225806452</c:v>
                </c:pt>
              </c:numCache>
            </c:numRef>
          </c:val>
        </c:ser>
        <c:gapWidth val="75"/>
        <c:overlap val="-25"/>
        <c:axId val="205803904"/>
        <c:axId val="205808768"/>
      </c:barChart>
      <c:catAx>
        <c:axId val="205803904"/>
        <c:scaling>
          <c:orientation val="minMax"/>
        </c:scaling>
        <c:axPos val="l"/>
        <c:majorTickMark val="none"/>
        <c:tickLblPos val="nextTo"/>
        <c:crossAx val="205808768"/>
        <c:crosses val="autoZero"/>
        <c:auto val="1"/>
        <c:lblAlgn val="ctr"/>
        <c:lblOffset val="100"/>
      </c:catAx>
      <c:valAx>
        <c:axId val="205808768"/>
        <c:scaling>
          <c:orientation val="minMax"/>
        </c:scaling>
        <c:axPos val="b"/>
        <c:majorGridlines/>
        <c:numFmt formatCode="0.00" sourceLinked="1"/>
        <c:majorTickMark val="none"/>
        <c:tickLblPos val="nextTo"/>
        <c:spPr>
          <a:ln w="9525">
            <a:noFill/>
          </a:ln>
        </c:spPr>
        <c:crossAx val="2058039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114</xdr:row>
      <xdr:rowOff>22860</xdr:rowOff>
    </xdr:from>
    <xdr:to>
      <xdr:col>9</xdr:col>
      <xdr:colOff>586740</xdr:colOff>
      <xdr:row>131</xdr:row>
      <xdr:rowOff>30480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60960</xdr:colOff>
      <xdr:row>19</xdr:row>
      <xdr:rowOff>106680</xdr:rowOff>
    </xdr:from>
    <xdr:to>
      <xdr:col>7</xdr:col>
      <xdr:colOff>388620</xdr:colOff>
      <xdr:row>31</xdr:row>
      <xdr:rowOff>106680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15240</xdr:colOff>
      <xdr:row>19</xdr:row>
      <xdr:rowOff>137160</xdr:rowOff>
    </xdr:from>
    <xdr:to>
      <xdr:col>12</xdr:col>
      <xdr:colOff>571500</xdr:colOff>
      <xdr:row>31</xdr:row>
      <xdr:rowOff>121920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152400</xdr:colOff>
      <xdr:row>19</xdr:row>
      <xdr:rowOff>167640</xdr:rowOff>
    </xdr:from>
    <xdr:to>
      <xdr:col>18</xdr:col>
      <xdr:colOff>30480</xdr:colOff>
      <xdr:row>31</xdr:row>
      <xdr:rowOff>152400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259080</xdr:colOff>
      <xdr:row>20</xdr:row>
      <xdr:rowOff>15240</xdr:rowOff>
    </xdr:from>
    <xdr:to>
      <xdr:col>22</xdr:col>
      <xdr:colOff>579120</xdr:colOff>
      <xdr:row>32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23</xdr:col>
      <xdr:colOff>68580</xdr:colOff>
      <xdr:row>20</xdr:row>
      <xdr:rowOff>15240</xdr:rowOff>
    </xdr:from>
    <xdr:to>
      <xdr:col>27</xdr:col>
      <xdr:colOff>548640</xdr:colOff>
      <xdr:row>32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68580</xdr:colOff>
      <xdr:row>19</xdr:row>
      <xdr:rowOff>167640</xdr:rowOff>
    </xdr:from>
    <xdr:to>
      <xdr:col>33</xdr:col>
      <xdr:colOff>30480</xdr:colOff>
      <xdr:row>32</xdr:row>
      <xdr:rowOff>15240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15240</xdr:colOff>
      <xdr:row>137</xdr:row>
      <xdr:rowOff>160020</xdr:rowOff>
    </xdr:from>
    <xdr:to>
      <xdr:col>9</xdr:col>
      <xdr:colOff>601980</xdr:colOff>
      <xdr:row>152</xdr:row>
      <xdr:rowOff>160020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25400</xdr:colOff>
      <xdr:row>61</xdr:row>
      <xdr:rowOff>93134</xdr:rowOff>
    </xdr:from>
    <xdr:to>
      <xdr:col>10</xdr:col>
      <xdr:colOff>8465</xdr:colOff>
      <xdr:row>77</xdr:row>
      <xdr:rowOff>118533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609599</xdr:colOff>
      <xdr:row>60</xdr:row>
      <xdr:rowOff>186263</xdr:rowOff>
    </xdr:from>
    <xdr:to>
      <xdr:col>17</xdr:col>
      <xdr:colOff>0</xdr:colOff>
      <xdr:row>74</xdr:row>
      <xdr:rowOff>152399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18</xdr:col>
      <xdr:colOff>8466</xdr:colOff>
      <xdr:row>61</xdr:row>
      <xdr:rowOff>8468</xdr:rowOff>
    </xdr:from>
    <xdr:to>
      <xdr:col>23</xdr:col>
      <xdr:colOff>16933</xdr:colOff>
      <xdr:row>74</xdr:row>
      <xdr:rowOff>160867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37"/>
  <sheetViews>
    <sheetView tabSelected="1" topLeftCell="A65" zoomScale="80" zoomScaleNormal="80" workbookViewId="0">
      <selection activeCell="C80" sqref="C80:E87"/>
    </sheetView>
  </sheetViews>
  <sheetFormatPr defaultRowHeight="14.4"/>
  <cols>
    <col min="2" max="2" width="16.21875" customWidth="1"/>
    <col min="3" max="3" width="28" customWidth="1"/>
    <col min="19" max="19" width="15.109375" customWidth="1"/>
  </cols>
  <sheetData>
    <row r="1" spans="1:33" ht="23.4">
      <c r="A1" s="1" t="s">
        <v>41</v>
      </c>
    </row>
    <row r="4" spans="1:33">
      <c r="D4" s="23" t="s">
        <v>17</v>
      </c>
      <c r="E4" s="24"/>
      <c r="F4" s="24"/>
      <c r="G4" s="24"/>
      <c r="H4" s="25"/>
      <c r="I4" s="23" t="s">
        <v>18</v>
      </c>
      <c r="J4" s="24"/>
      <c r="K4" s="24"/>
      <c r="L4" s="24"/>
      <c r="M4" s="25"/>
      <c r="N4" s="23" t="s">
        <v>19</v>
      </c>
      <c r="O4" s="24"/>
      <c r="P4" s="24"/>
      <c r="Q4" s="24"/>
      <c r="R4" s="25"/>
      <c r="S4" s="23" t="s">
        <v>20</v>
      </c>
      <c r="T4" s="24"/>
      <c r="U4" s="24"/>
      <c r="V4" s="24"/>
      <c r="W4" s="25"/>
      <c r="X4" s="23" t="s">
        <v>21</v>
      </c>
      <c r="Y4" s="24"/>
      <c r="Z4" s="24"/>
      <c r="AA4" s="24"/>
      <c r="AB4" s="25"/>
      <c r="AC4" s="23" t="s">
        <v>22</v>
      </c>
      <c r="AD4" s="24"/>
      <c r="AE4" s="24"/>
      <c r="AF4" s="24"/>
      <c r="AG4" s="25"/>
    </row>
    <row r="5" spans="1:33">
      <c r="D5" s="26" t="s">
        <v>47</v>
      </c>
      <c r="E5" s="27"/>
      <c r="F5" s="27" t="s">
        <v>48</v>
      </c>
      <c r="G5" s="27"/>
      <c r="H5" s="21"/>
      <c r="I5" s="26" t="s">
        <v>47</v>
      </c>
      <c r="J5" s="27"/>
      <c r="K5" s="27" t="s">
        <v>48</v>
      </c>
      <c r="L5" s="27"/>
      <c r="M5" s="21"/>
      <c r="N5" s="26" t="s">
        <v>47</v>
      </c>
      <c r="O5" s="27"/>
      <c r="P5" s="27" t="s">
        <v>48</v>
      </c>
      <c r="Q5" s="27"/>
      <c r="R5" s="21"/>
      <c r="S5" s="26" t="s">
        <v>47</v>
      </c>
      <c r="T5" s="27"/>
      <c r="U5" s="27" t="s">
        <v>48</v>
      </c>
      <c r="V5" s="27"/>
      <c r="W5" s="21"/>
      <c r="X5" s="26" t="s">
        <v>47</v>
      </c>
      <c r="Y5" s="27"/>
      <c r="Z5" s="27" t="s">
        <v>48</v>
      </c>
      <c r="AA5" s="27"/>
      <c r="AB5" s="21"/>
      <c r="AC5" s="26" t="s">
        <v>47</v>
      </c>
      <c r="AD5" s="27"/>
      <c r="AE5" s="27" t="s">
        <v>48</v>
      </c>
      <c r="AF5" s="27"/>
      <c r="AG5" s="21"/>
    </row>
    <row r="6" spans="1:33">
      <c r="A6" s="2" t="s">
        <v>37</v>
      </c>
      <c r="B6" s="2" t="s">
        <v>23</v>
      </c>
      <c r="C6" s="2" t="s">
        <v>0</v>
      </c>
      <c r="D6" s="3" t="s">
        <v>1</v>
      </c>
      <c r="E6" s="4" t="s">
        <v>2</v>
      </c>
      <c r="F6" s="4" t="s">
        <v>3</v>
      </c>
      <c r="G6" s="4" t="s">
        <v>4</v>
      </c>
      <c r="H6" s="5" t="s">
        <v>5</v>
      </c>
      <c r="I6" s="3" t="s">
        <v>1</v>
      </c>
      <c r="J6" s="4" t="s">
        <v>2</v>
      </c>
      <c r="K6" s="4" t="s">
        <v>3</v>
      </c>
      <c r="L6" s="4" t="s">
        <v>4</v>
      </c>
      <c r="M6" s="5" t="s">
        <v>5</v>
      </c>
      <c r="N6" s="3" t="s">
        <v>1</v>
      </c>
      <c r="O6" s="4" t="s">
        <v>2</v>
      </c>
      <c r="P6" s="4" t="s">
        <v>3</v>
      </c>
      <c r="Q6" s="4" t="s">
        <v>4</v>
      </c>
      <c r="R6" s="5" t="s">
        <v>5</v>
      </c>
      <c r="S6" s="3" t="s">
        <v>1</v>
      </c>
      <c r="T6" s="4" t="s">
        <v>2</v>
      </c>
      <c r="U6" s="4" t="s">
        <v>3</v>
      </c>
      <c r="V6" s="4" t="s">
        <v>4</v>
      </c>
      <c r="W6" s="5" t="s">
        <v>5</v>
      </c>
      <c r="X6" s="3" t="s">
        <v>1</v>
      </c>
      <c r="Y6" s="4" t="s">
        <v>2</v>
      </c>
      <c r="Z6" s="4" t="s">
        <v>3</v>
      </c>
      <c r="AA6" s="4" t="s">
        <v>4</v>
      </c>
      <c r="AB6" s="5" t="s">
        <v>5</v>
      </c>
      <c r="AC6" s="3" t="s">
        <v>1</v>
      </c>
      <c r="AD6" s="4" t="s">
        <v>2</v>
      </c>
      <c r="AE6" s="4" t="s">
        <v>3</v>
      </c>
      <c r="AF6" s="4" t="s">
        <v>4</v>
      </c>
      <c r="AG6" s="5" t="s">
        <v>5</v>
      </c>
    </row>
    <row r="7" spans="1:33">
      <c r="A7" t="s">
        <v>24</v>
      </c>
      <c r="B7" t="s">
        <v>24</v>
      </c>
      <c r="C7" t="s">
        <v>6</v>
      </c>
      <c r="D7" s="6">
        <v>0</v>
      </c>
      <c r="E7" s="7">
        <v>0</v>
      </c>
      <c r="F7" s="7">
        <v>0</v>
      </c>
      <c r="G7" s="7">
        <v>0</v>
      </c>
      <c r="H7" s="8">
        <v>0</v>
      </c>
      <c r="I7" s="6">
        <v>0.65800000000000003</v>
      </c>
      <c r="J7" s="7">
        <v>0.92200000000000004</v>
      </c>
      <c r="K7" s="7">
        <v>3</v>
      </c>
      <c r="L7" s="7">
        <v>22</v>
      </c>
      <c r="M7" s="8">
        <v>517</v>
      </c>
      <c r="N7" s="6">
        <v>0.626</v>
      </c>
      <c r="O7" s="7">
        <v>0.91600000000000004</v>
      </c>
      <c r="P7" s="7">
        <v>3</v>
      </c>
      <c r="Q7" s="7">
        <v>21</v>
      </c>
      <c r="R7" s="8">
        <v>412</v>
      </c>
      <c r="S7" s="6">
        <v>0.58799999999999997</v>
      </c>
      <c r="T7" s="7">
        <v>0.91800000000000004</v>
      </c>
      <c r="U7" s="7">
        <v>3</v>
      </c>
      <c r="V7" s="7">
        <v>21</v>
      </c>
      <c r="W7" s="8">
        <v>395</v>
      </c>
      <c r="X7" s="6">
        <v>0.48499999999999999</v>
      </c>
      <c r="Y7" s="7">
        <v>0.66900000000000004</v>
      </c>
      <c r="Z7" s="7">
        <v>2</v>
      </c>
      <c r="AA7" s="7">
        <v>7</v>
      </c>
      <c r="AB7" s="8">
        <v>128</v>
      </c>
      <c r="AC7" s="6">
        <v>0</v>
      </c>
      <c r="AD7" s="7">
        <v>0.89700000000000002</v>
      </c>
      <c r="AE7" s="7">
        <v>1</v>
      </c>
      <c r="AF7" s="7">
        <v>19</v>
      </c>
      <c r="AG7" s="8">
        <v>247</v>
      </c>
    </row>
    <row r="8" spans="1:33">
      <c r="A8" t="s">
        <v>39</v>
      </c>
      <c r="B8" t="s">
        <v>25</v>
      </c>
      <c r="C8" t="s">
        <v>7</v>
      </c>
      <c r="D8" s="6">
        <v>0</v>
      </c>
      <c r="E8" s="7">
        <v>0.33200000000000002</v>
      </c>
      <c r="F8" s="7">
        <v>1</v>
      </c>
      <c r="G8" s="7">
        <v>2</v>
      </c>
      <c r="H8" s="8">
        <v>20</v>
      </c>
      <c r="I8" s="6">
        <v>0.61199999999999999</v>
      </c>
      <c r="J8" s="7">
        <v>0.85599999999999998</v>
      </c>
      <c r="K8" s="7">
        <v>3</v>
      </c>
      <c r="L8" s="7">
        <v>13</v>
      </c>
      <c r="M8" s="8">
        <v>184</v>
      </c>
      <c r="N8" s="6">
        <v>0.379</v>
      </c>
      <c r="O8" s="7">
        <v>0.93</v>
      </c>
      <c r="P8" s="7">
        <v>3</v>
      </c>
      <c r="Q8" s="7">
        <v>19</v>
      </c>
      <c r="R8" s="8">
        <v>205</v>
      </c>
      <c r="S8" s="6">
        <v>0.61699999999999999</v>
      </c>
      <c r="T8" s="7">
        <v>0.89</v>
      </c>
      <c r="U8" s="7">
        <v>3</v>
      </c>
      <c r="V8" s="7">
        <v>14</v>
      </c>
      <c r="W8" s="8">
        <v>143</v>
      </c>
      <c r="X8" s="6">
        <v>0.65300000000000002</v>
      </c>
      <c r="Y8" s="7">
        <v>0.97399999999999998</v>
      </c>
      <c r="Z8" s="7">
        <v>7</v>
      </c>
      <c r="AA8" s="7">
        <v>57</v>
      </c>
      <c r="AB8" s="8">
        <v>535</v>
      </c>
      <c r="AC8" s="6">
        <v>0.57599999999999996</v>
      </c>
      <c r="AD8" s="7">
        <v>0.97399999999999998</v>
      </c>
      <c r="AE8" s="7">
        <v>6</v>
      </c>
      <c r="AF8" s="7">
        <v>53</v>
      </c>
      <c r="AG8" s="8">
        <v>475</v>
      </c>
    </row>
    <row r="9" spans="1:33">
      <c r="A9" t="s">
        <v>39</v>
      </c>
      <c r="B9" t="s">
        <v>26</v>
      </c>
      <c r="C9" t="s">
        <v>8</v>
      </c>
      <c r="D9" s="6">
        <v>0.75900000000000001</v>
      </c>
      <c r="E9" s="7">
        <v>0.98399999999999999</v>
      </c>
      <c r="F9" s="7">
        <v>13</v>
      </c>
      <c r="G9" s="7">
        <v>117</v>
      </c>
      <c r="H9" s="8">
        <v>822</v>
      </c>
      <c r="I9" s="6">
        <v>0.75900000000000001</v>
      </c>
      <c r="J9" s="7">
        <v>0.98399999999999999</v>
      </c>
      <c r="K9" s="7">
        <v>13</v>
      </c>
      <c r="L9" s="7">
        <v>117</v>
      </c>
      <c r="M9" s="8">
        <v>822</v>
      </c>
      <c r="N9" s="6">
        <v>0.75900000000000001</v>
      </c>
      <c r="O9" s="7">
        <v>0.98399999999999999</v>
      </c>
      <c r="P9" s="7">
        <v>13</v>
      </c>
      <c r="Q9" s="7">
        <v>117</v>
      </c>
      <c r="R9" s="8">
        <v>822</v>
      </c>
      <c r="S9" s="6">
        <v>0.75900000000000001</v>
      </c>
      <c r="T9" s="7">
        <v>0.98399999999999999</v>
      </c>
      <c r="U9" s="7">
        <v>13</v>
      </c>
      <c r="V9" s="7">
        <v>117</v>
      </c>
      <c r="W9" s="8">
        <v>822</v>
      </c>
      <c r="X9" s="6">
        <v>0</v>
      </c>
      <c r="Y9" s="7">
        <v>0</v>
      </c>
      <c r="Z9" s="7">
        <v>0</v>
      </c>
      <c r="AA9" s="7">
        <v>0</v>
      </c>
      <c r="AB9" s="8">
        <v>0</v>
      </c>
      <c r="AC9" s="6">
        <v>0</v>
      </c>
      <c r="AD9" s="7">
        <v>0</v>
      </c>
      <c r="AE9" s="7">
        <v>0</v>
      </c>
      <c r="AF9" s="7">
        <v>0</v>
      </c>
      <c r="AG9" s="8">
        <v>0</v>
      </c>
    </row>
    <row r="10" spans="1:33">
      <c r="A10" t="s">
        <v>24</v>
      </c>
      <c r="B10" t="s">
        <v>28</v>
      </c>
      <c r="C10" t="s">
        <v>10</v>
      </c>
      <c r="D10" s="6">
        <v>0.76300000000000001</v>
      </c>
      <c r="E10" s="7">
        <v>0.97599999999999998</v>
      </c>
      <c r="F10" s="7">
        <v>6</v>
      </c>
      <c r="G10" s="7">
        <v>72</v>
      </c>
      <c r="H10" s="8">
        <v>422</v>
      </c>
      <c r="I10" s="6">
        <v>0.78</v>
      </c>
      <c r="J10" s="7">
        <v>0.97699999999999998</v>
      </c>
      <c r="K10" s="7">
        <v>6</v>
      </c>
      <c r="L10" s="7">
        <v>76</v>
      </c>
      <c r="M10" s="8">
        <v>461</v>
      </c>
      <c r="N10" s="6">
        <v>0.71199999999999997</v>
      </c>
      <c r="O10" s="7">
        <v>0.97599999999999998</v>
      </c>
      <c r="P10" s="7">
        <v>5</v>
      </c>
      <c r="Q10" s="7">
        <v>72</v>
      </c>
      <c r="R10" s="8">
        <v>434</v>
      </c>
      <c r="S10" s="6">
        <v>0.77800000000000002</v>
      </c>
      <c r="T10" s="7">
        <v>0.97699999999999998</v>
      </c>
      <c r="U10" s="7">
        <v>6</v>
      </c>
      <c r="V10" s="7">
        <v>77</v>
      </c>
      <c r="W10" s="8">
        <v>453</v>
      </c>
      <c r="X10" s="6">
        <v>0.34399999999999997</v>
      </c>
      <c r="Y10" s="7">
        <v>0.88300000000000001</v>
      </c>
      <c r="Z10" s="7">
        <v>2</v>
      </c>
      <c r="AA10" s="7">
        <v>29</v>
      </c>
      <c r="AB10" s="8">
        <v>136</v>
      </c>
      <c r="AC10" s="6">
        <v>0</v>
      </c>
      <c r="AD10" s="7">
        <v>0</v>
      </c>
      <c r="AE10" s="7">
        <v>0</v>
      </c>
      <c r="AF10" s="7">
        <v>0</v>
      </c>
      <c r="AG10" s="8">
        <v>0</v>
      </c>
    </row>
    <row r="11" spans="1:33">
      <c r="A11" t="s">
        <v>24</v>
      </c>
      <c r="B11" t="s">
        <v>29</v>
      </c>
      <c r="C11" t="s">
        <v>11</v>
      </c>
      <c r="D11" s="6">
        <v>0.33100000000000002</v>
      </c>
      <c r="E11" s="7">
        <v>0.88</v>
      </c>
      <c r="F11" s="7">
        <v>3</v>
      </c>
      <c r="G11" s="7">
        <v>12</v>
      </c>
      <c r="H11" s="8">
        <v>77</v>
      </c>
      <c r="I11" s="6">
        <v>0.26500000000000001</v>
      </c>
      <c r="J11" s="7">
        <v>0.84699999999999998</v>
      </c>
      <c r="K11" s="7">
        <v>3</v>
      </c>
      <c r="L11" s="7">
        <v>12</v>
      </c>
      <c r="M11" s="8">
        <v>100</v>
      </c>
      <c r="N11" s="6">
        <v>0</v>
      </c>
      <c r="O11" s="7">
        <v>0</v>
      </c>
      <c r="P11" s="7">
        <v>0</v>
      </c>
      <c r="Q11" s="7">
        <v>0</v>
      </c>
      <c r="R11" s="8">
        <v>0</v>
      </c>
      <c r="S11" s="6">
        <v>0.26500000000000001</v>
      </c>
      <c r="T11" s="7">
        <v>0.84699999999999998</v>
      </c>
      <c r="U11" s="7">
        <v>3</v>
      </c>
      <c r="V11" s="7">
        <v>12</v>
      </c>
      <c r="W11" s="8">
        <v>100</v>
      </c>
      <c r="X11" s="6">
        <v>0.752</v>
      </c>
      <c r="Y11" s="7">
        <v>0.98499999999999999</v>
      </c>
      <c r="Z11" s="7">
        <v>8</v>
      </c>
      <c r="AA11" s="7">
        <v>108</v>
      </c>
      <c r="AB11" s="8">
        <v>707</v>
      </c>
      <c r="AC11" s="6">
        <v>0.66600000000000004</v>
      </c>
      <c r="AD11" s="7">
        <v>0.85499999999999998</v>
      </c>
      <c r="AE11" s="7">
        <v>3</v>
      </c>
      <c r="AF11" s="7">
        <v>10</v>
      </c>
      <c r="AG11" s="8">
        <v>64</v>
      </c>
    </row>
    <row r="12" spans="1:33">
      <c r="A12" t="s">
        <v>38</v>
      </c>
      <c r="B12" t="s">
        <v>27</v>
      </c>
      <c r="C12" t="s">
        <v>9</v>
      </c>
      <c r="D12" s="6">
        <v>0.34399999999999997</v>
      </c>
      <c r="E12" s="7">
        <v>0.88300000000000001</v>
      </c>
      <c r="F12" s="7">
        <v>2</v>
      </c>
      <c r="G12" s="7">
        <v>29</v>
      </c>
      <c r="H12" s="8">
        <v>136</v>
      </c>
      <c r="I12" s="6">
        <v>0.34399999999999997</v>
      </c>
      <c r="J12" s="7">
        <v>0.88300000000000001</v>
      </c>
      <c r="K12" s="7">
        <v>2</v>
      </c>
      <c r="L12" s="7">
        <v>29</v>
      </c>
      <c r="M12" s="8">
        <v>136</v>
      </c>
      <c r="N12" s="6">
        <v>0.56999999999999995</v>
      </c>
      <c r="O12" s="7">
        <v>0.88600000000000001</v>
      </c>
      <c r="P12" s="7">
        <v>3</v>
      </c>
      <c r="Q12" s="7">
        <v>31</v>
      </c>
      <c r="R12" s="8">
        <v>182</v>
      </c>
      <c r="S12" s="6">
        <v>0.34399999999999997</v>
      </c>
      <c r="T12" s="7">
        <v>0.88300000000000001</v>
      </c>
      <c r="U12" s="7">
        <v>2</v>
      </c>
      <c r="V12" s="7">
        <v>29</v>
      </c>
      <c r="W12" s="8">
        <v>136</v>
      </c>
      <c r="X12" s="6">
        <v>0</v>
      </c>
      <c r="Y12" s="7">
        <v>0</v>
      </c>
      <c r="Z12" s="7">
        <v>0</v>
      </c>
      <c r="AA12" s="7">
        <v>0</v>
      </c>
      <c r="AB12" s="8">
        <v>0</v>
      </c>
      <c r="AC12" s="6">
        <v>0</v>
      </c>
      <c r="AD12" s="7">
        <v>0</v>
      </c>
      <c r="AE12" s="7">
        <v>0</v>
      </c>
      <c r="AF12" s="7">
        <v>0</v>
      </c>
      <c r="AG12" s="8">
        <v>0</v>
      </c>
    </row>
    <row r="13" spans="1:33">
      <c r="A13" t="s">
        <v>38</v>
      </c>
      <c r="B13" t="s">
        <v>30</v>
      </c>
      <c r="C13" t="s">
        <v>12</v>
      </c>
      <c r="D13" s="6">
        <v>0.75700000000000001</v>
      </c>
      <c r="E13" s="7">
        <v>0.97199999999999998</v>
      </c>
      <c r="F13" s="7">
        <v>6</v>
      </c>
      <c r="G13" s="7">
        <v>58</v>
      </c>
      <c r="H13" s="8">
        <v>447</v>
      </c>
      <c r="I13" s="6">
        <v>0.80300000000000005</v>
      </c>
      <c r="J13" s="7">
        <v>0.97599999999999998</v>
      </c>
      <c r="K13" s="7">
        <v>7</v>
      </c>
      <c r="L13" s="7">
        <v>67</v>
      </c>
      <c r="M13" s="8">
        <v>532</v>
      </c>
      <c r="N13" s="6">
        <v>0.73899999999999999</v>
      </c>
      <c r="O13" s="7">
        <v>0.97199999999999998</v>
      </c>
      <c r="P13" s="7">
        <v>5</v>
      </c>
      <c r="Q13" s="7">
        <v>57</v>
      </c>
      <c r="R13" s="8">
        <v>520</v>
      </c>
      <c r="S13" s="6">
        <v>0.80300000000000005</v>
      </c>
      <c r="T13" s="7">
        <v>0.97599999999999998</v>
      </c>
      <c r="U13" s="7">
        <v>7</v>
      </c>
      <c r="V13" s="7">
        <v>67</v>
      </c>
      <c r="W13" s="8">
        <v>532</v>
      </c>
      <c r="X13" s="6">
        <v>0.504</v>
      </c>
      <c r="Y13" s="7">
        <v>0.97299999999999998</v>
      </c>
      <c r="Z13" s="7">
        <v>5</v>
      </c>
      <c r="AA13" s="7">
        <v>52</v>
      </c>
      <c r="AB13" s="8">
        <v>437</v>
      </c>
      <c r="AC13" s="6">
        <v>0.63500000000000001</v>
      </c>
      <c r="AD13" s="7">
        <v>0.92100000000000004</v>
      </c>
      <c r="AE13" s="7">
        <v>3</v>
      </c>
      <c r="AF13" s="7">
        <v>20</v>
      </c>
      <c r="AG13" s="8">
        <v>195</v>
      </c>
    </row>
    <row r="14" spans="1:33">
      <c r="A14" t="s">
        <v>38</v>
      </c>
      <c r="B14" t="s">
        <v>31</v>
      </c>
      <c r="C14" t="s">
        <v>13</v>
      </c>
      <c r="D14" s="6">
        <v>0.8</v>
      </c>
      <c r="E14" s="7">
        <v>0.97899999999999998</v>
      </c>
      <c r="F14" s="7">
        <v>11</v>
      </c>
      <c r="G14" s="7">
        <v>82</v>
      </c>
      <c r="H14" s="8">
        <v>408</v>
      </c>
      <c r="I14" s="6">
        <v>0.8</v>
      </c>
      <c r="J14" s="7">
        <v>0.97899999999999998</v>
      </c>
      <c r="K14" s="7">
        <v>11</v>
      </c>
      <c r="L14" s="7">
        <v>82</v>
      </c>
      <c r="M14" s="8">
        <v>408</v>
      </c>
      <c r="N14" s="6">
        <v>0.8</v>
      </c>
      <c r="O14" s="7">
        <v>0.97899999999999998</v>
      </c>
      <c r="P14" s="7">
        <v>11</v>
      </c>
      <c r="Q14" s="7">
        <v>82</v>
      </c>
      <c r="R14" s="8">
        <v>408</v>
      </c>
      <c r="S14" s="6">
        <v>0.8</v>
      </c>
      <c r="T14" s="7">
        <v>0.97899999999999998</v>
      </c>
      <c r="U14" s="7">
        <v>11</v>
      </c>
      <c r="V14" s="7">
        <v>82</v>
      </c>
      <c r="W14" s="8">
        <v>408</v>
      </c>
      <c r="X14" s="6">
        <v>0.73199999999999998</v>
      </c>
      <c r="Y14" s="7">
        <v>0.98199999999999998</v>
      </c>
      <c r="Z14" s="7">
        <v>12</v>
      </c>
      <c r="AA14" s="7">
        <v>97</v>
      </c>
      <c r="AB14" s="8">
        <v>615</v>
      </c>
      <c r="AC14" s="6">
        <v>0.76300000000000001</v>
      </c>
      <c r="AD14" s="7">
        <v>0.98199999999999998</v>
      </c>
      <c r="AE14" s="7">
        <v>8</v>
      </c>
      <c r="AF14" s="7">
        <v>82</v>
      </c>
      <c r="AG14" s="8">
        <v>535</v>
      </c>
    </row>
    <row r="15" spans="1:33">
      <c r="A15" t="s">
        <v>38</v>
      </c>
      <c r="B15" t="s">
        <v>32</v>
      </c>
      <c r="C15" t="s">
        <v>14</v>
      </c>
      <c r="D15" s="6">
        <v>0.76300000000000001</v>
      </c>
      <c r="E15" s="7">
        <v>0.97599999999999998</v>
      </c>
      <c r="F15" s="7">
        <v>6</v>
      </c>
      <c r="G15" s="7">
        <v>72</v>
      </c>
      <c r="H15" s="8">
        <v>422</v>
      </c>
      <c r="I15" s="6">
        <v>0.76300000000000001</v>
      </c>
      <c r="J15" s="7">
        <v>0.97599999999999998</v>
      </c>
      <c r="K15" s="7">
        <v>6</v>
      </c>
      <c r="L15" s="7">
        <v>72</v>
      </c>
      <c r="M15" s="8">
        <v>422</v>
      </c>
      <c r="N15" s="6">
        <v>0.77600000000000002</v>
      </c>
      <c r="O15" s="7">
        <v>0.97599999999999998</v>
      </c>
      <c r="P15" s="7">
        <v>6</v>
      </c>
      <c r="Q15" s="7">
        <v>80</v>
      </c>
      <c r="R15" s="8">
        <v>572</v>
      </c>
      <c r="S15" s="6">
        <v>0.76300000000000001</v>
      </c>
      <c r="T15" s="7">
        <v>0.97599999999999998</v>
      </c>
      <c r="U15" s="7">
        <v>6</v>
      </c>
      <c r="V15" s="7">
        <v>72</v>
      </c>
      <c r="W15" s="8">
        <v>422</v>
      </c>
      <c r="X15" s="6">
        <v>0.752</v>
      </c>
      <c r="Y15" s="7">
        <v>0.98499999999999999</v>
      </c>
      <c r="Z15" s="7">
        <v>8</v>
      </c>
      <c r="AA15" s="7">
        <v>108</v>
      </c>
      <c r="AB15" s="8">
        <v>707</v>
      </c>
      <c r="AC15" s="6">
        <v>0</v>
      </c>
      <c r="AD15" s="7">
        <v>0</v>
      </c>
      <c r="AE15" s="7">
        <v>1</v>
      </c>
      <c r="AF15" s="7">
        <v>1</v>
      </c>
      <c r="AG15" s="8">
        <v>9</v>
      </c>
    </row>
    <row r="16" spans="1:33">
      <c r="A16" t="s">
        <v>38</v>
      </c>
      <c r="B16" t="s">
        <v>33</v>
      </c>
      <c r="C16" t="s">
        <v>15</v>
      </c>
      <c r="D16" s="6">
        <v>0.63900000000000001</v>
      </c>
      <c r="E16" s="7">
        <v>0.93600000000000005</v>
      </c>
      <c r="F16" s="7">
        <v>5</v>
      </c>
      <c r="G16" s="7">
        <v>35</v>
      </c>
      <c r="H16" s="8">
        <v>262</v>
      </c>
      <c r="I16" s="6">
        <v>0</v>
      </c>
      <c r="J16" s="7">
        <v>0</v>
      </c>
      <c r="K16" s="7">
        <v>0</v>
      </c>
      <c r="L16" s="7">
        <v>0</v>
      </c>
      <c r="M16" s="8">
        <v>0</v>
      </c>
      <c r="N16" s="6">
        <v>0</v>
      </c>
      <c r="O16" s="7">
        <v>0</v>
      </c>
      <c r="P16" s="7">
        <v>0</v>
      </c>
      <c r="Q16" s="7">
        <v>0</v>
      </c>
      <c r="R16" s="8">
        <v>0</v>
      </c>
      <c r="S16" s="6">
        <v>0</v>
      </c>
      <c r="T16" s="7">
        <v>0</v>
      </c>
      <c r="U16" s="7">
        <v>0</v>
      </c>
      <c r="V16" s="7">
        <v>0</v>
      </c>
      <c r="W16" s="8">
        <v>0</v>
      </c>
      <c r="X16" s="6">
        <v>0</v>
      </c>
      <c r="Y16" s="7">
        <v>0</v>
      </c>
      <c r="Z16" s="7">
        <v>0</v>
      </c>
      <c r="AA16" s="7">
        <v>0</v>
      </c>
      <c r="AB16" s="8">
        <v>0</v>
      </c>
      <c r="AC16" s="6">
        <v>0</v>
      </c>
      <c r="AD16" s="7">
        <v>0</v>
      </c>
      <c r="AE16" s="7">
        <v>0</v>
      </c>
      <c r="AF16" s="7">
        <v>0</v>
      </c>
      <c r="AG16" s="8">
        <v>0</v>
      </c>
    </row>
    <row r="17" spans="1:33">
      <c r="A17" t="s">
        <v>38</v>
      </c>
      <c r="B17" t="s">
        <v>34</v>
      </c>
      <c r="C17" t="s">
        <v>16</v>
      </c>
      <c r="D17" s="9">
        <v>0.82399999999999995</v>
      </c>
      <c r="E17" s="10">
        <v>0.97199999999999998</v>
      </c>
      <c r="F17" s="10">
        <v>10</v>
      </c>
      <c r="G17" s="10">
        <v>78</v>
      </c>
      <c r="H17" s="11">
        <v>756</v>
      </c>
      <c r="I17" s="9">
        <v>0.69099999999999995</v>
      </c>
      <c r="J17" s="10">
        <v>0.96699999999999997</v>
      </c>
      <c r="K17" s="10">
        <v>7</v>
      </c>
      <c r="L17" s="10">
        <v>50</v>
      </c>
      <c r="M17" s="11">
        <v>351</v>
      </c>
      <c r="N17" s="9">
        <v>0.80700000000000005</v>
      </c>
      <c r="O17" s="10">
        <v>0.97299999999999998</v>
      </c>
      <c r="P17" s="10">
        <v>9</v>
      </c>
      <c r="Q17" s="10">
        <v>73</v>
      </c>
      <c r="R17" s="11">
        <v>627</v>
      </c>
      <c r="S17" s="9">
        <v>0.69099999999999995</v>
      </c>
      <c r="T17" s="10">
        <v>0.96699999999999997</v>
      </c>
      <c r="U17" s="10">
        <v>7</v>
      </c>
      <c r="V17" s="10">
        <v>50</v>
      </c>
      <c r="W17" s="11">
        <v>351</v>
      </c>
      <c r="X17" s="9">
        <v>0.52400000000000002</v>
      </c>
      <c r="Y17" s="10">
        <v>0.97299999999999998</v>
      </c>
      <c r="Z17" s="10">
        <v>6</v>
      </c>
      <c r="AA17" s="10">
        <v>54</v>
      </c>
      <c r="AB17" s="11">
        <v>446</v>
      </c>
      <c r="AC17" s="9">
        <v>0.46300000000000002</v>
      </c>
      <c r="AD17" s="10">
        <v>0.89800000000000002</v>
      </c>
      <c r="AE17" s="10">
        <v>2</v>
      </c>
      <c r="AF17" s="10">
        <v>14</v>
      </c>
      <c r="AG17" s="11">
        <v>107</v>
      </c>
    </row>
    <row r="19" spans="1:33">
      <c r="B19" s="2" t="s">
        <v>35</v>
      </c>
      <c r="H19">
        <f>SUM(H7:H17)</f>
        <v>3772</v>
      </c>
      <c r="M19">
        <f>SUM(M7:M17)</f>
        <v>3933</v>
      </c>
      <c r="R19">
        <f>SUM(R7:R17)</f>
        <v>4182</v>
      </c>
      <c r="W19">
        <f>SUM(W7:W17)</f>
        <v>3762</v>
      </c>
      <c r="AB19">
        <f>SUM(AB7:AB17)</f>
        <v>3711</v>
      </c>
      <c r="AG19">
        <f>SUM(AG7:AG17)</f>
        <v>1632</v>
      </c>
    </row>
    <row r="35" spans="2:19">
      <c r="D35" s="22" t="s">
        <v>46</v>
      </c>
      <c r="E35" s="22"/>
      <c r="F35" s="22"/>
      <c r="G35" s="22"/>
      <c r="H35" s="22"/>
      <c r="I35" s="22"/>
      <c r="J35" s="22"/>
      <c r="M35" s="22" t="s">
        <v>44</v>
      </c>
      <c r="N35" s="22"/>
      <c r="O35" s="22"/>
      <c r="P35" s="22"/>
      <c r="Q35" s="22"/>
      <c r="R35" s="22"/>
      <c r="S35" s="22"/>
    </row>
    <row r="36" spans="2:19">
      <c r="B36" s="2" t="s">
        <v>37</v>
      </c>
      <c r="C36" s="2" t="s">
        <v>23</v>
      </c>
      <c r="D36" s="2" t="s">
        <v>17</v>
      </c>
      <c r="E36" s="2" t="s">
        <v>18</v>
      </c>
      <c r="F36" s="2" t="s">
        <v>19</v>
      </c>
      <c r="G36" s="2" t="s">
        <v>20</v>
      </c>
      <c r="H36" s="2" t="s">
        <v>21</v>
      </c>
      <c r="I36" s="2" t="s">
        <v>22</v>
      </c>
      <c r="J36" s="2" t="s">
        <v>36</v>
      </c>
      <c r="M36" s="2" t="s">
        <v>17</v>
      </c>
      <c r="N36" s="2" t="s">
        <v>18</v>
      </c>
      <c r="O36" s="2" t="s">
        <v>19</v>
      </c>
      <c r="P36" s="2" t="s">
        <v>20</v>
      </c>
      <c r="Q36" s="2" t="s">
        <v>21</v>
      </c>
      <c r="R36" s="2" t="s">
        <v>22</v>
      </c>
      <c r="S36" s="2" t="s">
        <v>36</v>
      </c>
    </row>
    <row r="37" spans="2:19">
      <c r="B37" t="s">
        <v>39</v>
      </c>
      <c r="C37" t="s">
        <v>25</v>
      </c>
      <c r="D37" s="14">
        <f>D8</f>
        <v>0</v>
      </c>
      <c r="E37" s="14">
        <f>I8</f>
        <v>0.61199999999999999</v>
      </c>
      <c r="F37" s="15">
        <f>N8</f>
        <v>0.379</v>
      </c>
      <c r="G37" s="15">
        <f>S8</f>
        <v>0.61699999999999999</v>
      </c>
      <c r="H37" s="15">
        <f>X8</f>
        <v>0.65300000000000002</v>
      </c>
      <c r="I37" s="15">
        <f>AC8</f>
        <v>0.57599999999999996</v>
      </c>
      <c r="J37" s="15">
        <f>SUM(H37*Q37,I37*R37)/SUM(Q37:R37)</f>
        <v>0.6174615384615384</v>
      </c>
      <c r="M37" s="7">
        <f>F8</f>
        <v>1</v>
      </c>
      <c r="N37" s="7">
        <f>K8</f>
        <v>3</v>
      </c>
      <c r="O37">
        <f>P8</f>
        <v>3</v>
      </c>
      <c r="P37">
        <f>U8</f>
        <v>3</v>
      </c>
      <c r="Q37">
        <f>Z8</f>
        <v>7</v>
      </c>
      <c r="R37">
        <f>AE8</f>
        <v>6</v>
      </c>
      <c r="S37">
        <f>R37+Q37</f>
        <v>13</v>
      </c>
    </row>
    <row r="38" spans="2:19">
      <c r="B38" t="s">
        <v>39</v>
      </c>
      <c r="C38" t="s">
        <v>26</v>
      </c>
      <c r="D38" s="14">
        <f>D9</f>
        <v>0.75900000000000001</v>
      </c>
      <c r="E38" s="14">
        <f>I9</f>
        <v>0.75900000000000001</v>
      </c>
      <c r="F38" s="15">
        <f>N9</f>
        <v>0.75900000000000001</v>
      </c>
      <c r="G38" s="15">
        <f>S9</f>
        <v>0.75900000000000001</v>
      </c>
      <c r="H38" s="15">
        <f>X9</f>
        <v>0</v>
      </c>
      <c r="I38" s="15">
        <f>AC9</f>
        <v>0</v>
      </c>
      <c r="J38" s="15">
        <v>0</v>
      </c>
      <c r="M38" s="7">
        <f>F9</f>
        <v>13</v>
      </c>
      <c r="N38" s="7">
        <f>K9</f>
        <v>13</v>
      </c>
      <c r="O38">
        <f>P9</f>
        <v>13</v>
      </c>
      <c r="P38">
        <f>U9</f>
        <v>13</v>
      </c>
      <c r="Q38">
        <f>Z9</f>
        <v>0</v>
      </c>
      <c r="R38">
        <f>AE9</f>
        <v>0</v>
      </c>
      <c r="S38">
        <f t="shared" ref="S38:S52" si="0">R38+Q38</f>
        <v>0</v>
      </c>
    </row>
    <row r="39" spans="2:19">
      <c r="C39" s="2" t="s">
        <v>39</v>
      </c>
      <c r="D39" s="16">
        <f t="shared" ref="D39:I39" si="1">SUM(D37*M37,D38*M38)/SUM(M37:M38)</f>
        <v>0.70478571428571435</v>
      </c>
      <c r="E39" s="16">
        <f t="shared" si="1"/>
        <v>0.73143750000000007</v>
      </c>
      <c r="F39" s="16">
        <f t="shared" si="1"/>
        <v>0.68775000000000008</v>
      </c>
      <c r="G39" s="16">
        <f t="shared" si="1"/>
        <v>0.732375</v>
      </c>
      <c r="H39" s="16">
        <f t="shared" si="1"/>
        <v>0.65299999999999991</v>
      </c>
      <c r="I39" s="16">
        <f t="shared" si="1"/>
        <v>0.57599999999999996</v>
      </c>
      <c r="J39" s="18">
        <f t="shared" ref="J39:J52" si="2">SUM(H39*Q39,I39*R39)/SUM(Q39:R39)</f>
        <v>0.6174615384615384</v>
      </c>
      <c r="M39" s="4">
        <f t="shared" ref="M39:R39" si="3">SUM(M37:M38)</f>
        <v>14</v>
      </c>
      <c r="N39" s="4">
        <f t="shared" si="3"/>
        <v>16</v>
      </c>
      <c r="O39" s="4">
        <f t="shared" si="3"/>
        <v>16</v>
      </c>
      <c r="P39" s="4">
        <f t="shared" si="3"/>
        <v>16</v>
      </c>
      <c r="Q39" s="4">
        <f t="shared" si="3"/>
        <v>7</v>
      </c>
      <c r="R39" s="4">
        <f t="shared" si="3"/>
        <v>6</v>
      </c>
      <c r="S39" s="2">
        <f t="shared" si="0"/>
        <v>13</v>
      </c>
    </row>
    <row r="40" spans="2:19">
      <c r="C40" s="2"/>
      <c r="D40" s="16"/>
      <c r="E40" s="16"/>
      <c r="F40" s="16"/>
      <c r="G40" s="16"/>
      <c r="H40" s="16"/>
      <c r="I40" s="16"/>
      <c r="J40" s="15"/>
      <c r="M40" s="7"/>
      <c r="N40" s="7"/>
    </row>
    <row r="41" spans="2:19">
      <c r="B41" t="s">
        <v>24</v>
      </c>
      <c r="C41" t="s">
        <v>24</v>
      </c>
      <c r="D41" s="14">
        <f>D7</f>
        <v>0</v>
      </c>
      <c r="E41" s="14">
        <f>I7</f>
        <v>0.65800000000000003</v>
      </c>
      <c r="F41" s="15">
        <f>N7</f>
        <v>0.626</v>
      </c>
      <c r="G41" s="15">
        <f>S7</f>
        <v>0.58799999999999997</v>
      </c>
      <c r="H41" s="15">
        <f>X7</f>
        <v>0.48499999999999999</v>
      </c>
      <c r="I41" s="15">
        <f>AC7</f>
        <v>0</v>
      </c>
      <c r="J41" s="15">
        <f t="shared" si="2"/>
        <v>0.32333333333333331</v>
      </c>
      <c r="M41" s="7">
        <f>F7</f>
        <v>0</v>
      </c>
      <c r="N41" s="7">
        <f>K7</f>
        <v>3</v>
      </c>
      <c r="O41">
        <f>P7</f>
        <v>3</v>
      </c>
      <c r="P41">
        <f>U7</f>
        <v>3</v>
      </c>
      <c r="Q41">
        <f>Z7</f>
        <v>2</v>
      </c>
      <c r="R41">
        <f>AE7</f>
        <v>1</v>
      </c>
      <c r="S41">
        <f t="shared" si="0"/>
        <v>3</v>
      </c>
    </row>
    <row r="42" spans="2:19">
      <c r="B42" t="s">
        <v>24</v>
      </c>
      <c r="C42" t="s">
        <v>28</v>
      </c>
      <c r="D42" s="14">
        <f>D10</f>
        <v>0.76300000000000001</v>
      </c>
      <c r="E42" s="14">
        <f>I10</f>
        <v>0.78</v>
      </c>
      <c r="F42" s="15">
        <f>N10</f>
        <v>0.71199999999999997</v>
      </c>
      <c r="G42" s="15">
        <f>S10</f>
        <v>0.77800000000000002</v>
      </c>
      <c r="H42" s="15">
        <f>X10</f>
        <v>0.34399999999999997</v>
      </c>
      <c r="I42" s="15">
        <f>AC10</f>
        <v>0</v>
      </c>
      <c r="J42" s="15">
        <f t="shared" si="2"/>
        <v>0.34399999999999997</v>
      </c>
      <c r="M42" s="7">
        <f>F10</f>
        <v>6</v>
      </c>
      <c r="N42" s="7">
        <f>K10</f>
        <v>6</v>
      </c>
      <c r="O42">
        <f>P10</f>
        <v>5</v>
      </c>
      <c r="P42">
        <f>U10</f>
        <v>6</v>
      </c>
      <c r="Q42">
        <f>Z10</f>
        <v>2</v>
      </c>
      <c r="R42">
        <f>AE10</f>
        <v>0</v>
      </c>
      <c r="S42">
        <f t="shared" si="0"/>
        <v>2</v>
      </c>
    </row>
    <row r="43" spans="2:19">
      <c r="B43" t="s">
        <v>24</v>
      </c>
      <c r="C43" t="s">
        <v>29</v>
      </c>
      <c r="D43" s="14">
        <f>D11</f>
        <v>0.33100000000000002</v>
      </c>
      <c r="E43" s="14">
        <f>I11</f>
        <v>0.26500000000000001</v>
      </c>
      <c r="F43" s="15">
        <f>N11</f>
        <v>0</v>
      </c>
      <c r="G43" s="15">
        <f>S11</f>
        <v>0.26500000000000001</v>
      </c>
      <c r="H43" s="15">
        <f>X11</f>
        <v>0.752</v>
      </c>
      <c r="I43" s="15">
        <f>AC11</f>
        <v>0.66600000000000004</v>
      </c>
      <c r="J43" s="15">
        <f t="shared" si="2"/>
        <v>0.7285454545454545</v>
      </c>
      <c r="M43" s="7">
        <f>F11</f>
        <v>3</v>
      </c>
      <c r="N43" s="7">
        <f>K11</f>
        <v>3</v>
      </c>
      <c r="O43">
        <f>P11</f>
        <v>0</v>
      </c>
      <c r="P43">
        <f>U11</f>
        <v>3</v>
      </c>
      <c r="Q43">
        <f>Z11</f>
        <v>8</v>
      </c>
      <c r="R43">
        <f>AE11</f>
        <v>3</v>
      </c>
      <c r="S43">
        <f t="shared" si="0"/>
        <v>11</v>
      </c>
    </row>
    <row r="44" spans="2:19">
      <c r="C44" s="2" t="s">
        <v>24</v>
      </c>
      <c r="D44" s="16">
        <f t="shared" ref="D44:I44" si="4">SUM(D41*M41,D42*M42,D43*M43)/M44</f>
        <v>0.61900000000000011</v>
      </c>
      <c r="E44" s="16">
        <f t="shared" si="4"/>
        <v>0.62075000000000002</v>
      </c>
      <c r="F44" s="16">
        <f t="shared" si="4"/>
        <v>0.67974999999999997</v>
      </c>
      <c r="G44" s="16">
        <f t="shared" si="4"/>
        <v>0.60225000000000006</v>
      </c>
      <c r="H44" s="16">
        <f t="shared" si="4"/>
        <v>0.63949999999999996</v>
      </c>
      <c r="I44" s="16">
        <f t="shared" si="4"/>
        <v>0.49950000000000006</v>
      </c>
      <c r="J44" s="18">
        <f t="shared" si="2"/>
        <v>0.60450000000000004</v>
      </c>
      <c r="M44" s="4">
        <f t="shared" ref="M44:R44" si="5">SUM(M41:M43)</f>
        <v>9</v>
      </c>
      <c r="N44" s="4">
        <f t="shared" si="5"/>
        <v>12</v>
      </c>
      <c r="O44" s="4">
        <f t="shared" si="5"/>
        <v>8</v>
      </c>
      <c r="P44" s="4">
        <f t="shared" si="5"/>
        <v>12</v>
      </c>
      <c r="Q44" s="4">
        <f t="shared" si="5"/>
        <v>12</v>
      </c>
      <c r="R44" s="4">
        <f t="shared" si="5"/>
        <v>4</v>
      </c>
      <c r="S44" s="2">
        <f t="shared" si="0"/>
        <v>16</v>
      </c>
    </row>
    <row r="45" spans="2:19">
      <c r="C45" s="2"/>
      <c r="D45" s="14"/>
      <c r="E45" s="14"/>
      <c r="F45" s="15"/>
      <c r="G45" s="15"/>
      <c r="H45" s="15"/>
      <c r="I45" s="15"/>
      <c r="J45" s="15"/>
      <c r="M45" s="7"/>
      <c r="N45" s="7"/>
    </row>
    <row r="46" spans="2:19">
      <c r="B46" t="s">
        <v>38</v>
      </c>
      <c r="C46" t="s">
        <v>27</v>
      </c>
      <c r="D46" s="14">
        <f t="shared" ref="D46:D51" si="6">D12</f>
        <v>0.34399999999999997</v>
      </c>
      <c r="E46" s="14">
        <f t="shared" ref="E46:E51" si="7">I12</f>
        <v>0.34399999999999997</v>
      </c>
      <c r="F46" s="15">
        <f t="shared" ref="F46:F51" si="8">N12</f>
        <v>0.56999999999999995</v>
      </c>
      <c r="G46" s="15">
        <f t="shared" ref="G46:G51" si="9">S12</f>
        <v>0.34399999999999997</v>
      </c>
      <c r="H46" s="15">
        <f t="shared" ref="H46:H51" si="10">X12</f>
        <v>0</v>
      </c>
      <c r="I46" s="15">
        <f t="shared" ref="I46:I51" si="11">AC12</f>
        <v>0</v>
      </c>
      <c r="J46" s="15">
        <v>0</v>
      </c>
      <c r="M46" s="7">
        <f t="shared" ref="M46:M51" si="12">F12</f>
        <v>2</v>
      </c>
      <c r="N46" s="7">
        <f t="shared" ref="N46:N51" si="13">K12</f>
        <v>2</v>
      </c>
      <c r="O46">
        <f t="shared" ref="O46:O51" si="14">P12</f>
        <v>3</v>
      </c>
      <c r="P46">
        <f t="shared" ref="P46:P51" si="15">U12</f>
        <v>2</v>
      </c>
      <c r="Q46">
        <f t="shared" ref="Q46:Q51" si="16">Z12</f>
        <v>0</v>
      </c>
      <c r="R46">
        <f t="shared" ref="R46:R51" si="17">AE12</f>
        <v>0</v>
      </c>
      <c r="S46">
        <f t="shared" si="0"/>
        <v>0</v>
      </c>
    </row>
    <row r="47" spans="2:19">
      <c r="B47" t="s">
        <v>38</v>
      </c>
      <c r="C47" t="s">
        <v>30</v>
      </c>
      <c r="D47" s="14">
        <f t="shared" si="6"/>
        <v>0.75700000000000001</v>
      </c>
      <c r="E47" s="14">
        <f t="shared" si="7"/>
        <v>0.80300000000000005</v>
      </c>
      <c r="F47" s="15">
        <f t="shared" si="8"/>
        <v>0.73899999999999999</v>
      </c>
      <c r="G47" s="15">
        <f t="shared" si="9"/>
        <v>0.80300000000000005</v>
      </c>
      <c r="H47" s="15">
        <f t="shared" si="10"/>
        <v>0.504</v>
      </c>
      <c r="I47" s="15">
        <f t="shared" si="11"/>
        <v>0.63500000000000001</v>
      </c>
      <c r="J47" s="15">
        <f t="shared" si="2"/>
        <v>0.55312499999999998</v>
      </c>
      <c r="M47" s="7">
        <f t="shared" si="12"/>
        <v>6</v>
      </c>
      <c r="N47" s="7">
        <f t="shared" si="13"/>
        <v>7</v>
      </c>
      <c r="O47">
        <f t="shared" si="14"/>
        <v>5</v>
      </c>
      <c r="P47">
        <f t="shared" si="15"/>
        <v>7</v>
      </c>
      <c r="Q47">
        <f t="shared" si="16"/>
        <v>5</v>
      </c>
      <c r="R47">
        <f t="shared" si="17"/>
        <v>3</v>
      </c>
      <c r="S47">
        <f t="shared" si="0"/>
        <v>8</v>
      </c>
    </row>
    <row r="48" spans="2:19">
      <c r="B48" t="s">
        <v>38</v>
      </c>
      <c r="C48" t="s">
        <v>31</v>
      </c>
      <c r="D48" s="14">
        <f t="shared" si="6"/>
        <v>0.8</v>
      </c>
      <c r="E48" s="14">
        <f t="shared" si="7"/>
        <v>0.8</v>
      </c>
      <c r="F48" s="15">
        <f t="shared" si="8"/>
        <v>0.8</v>
      </c>
      <c r="G48" s="15">
        <f t="shared" si="9"/>
        <v>0.8</v>
      </c>
      <c r="H48" s="15">
        <f t="shared" si="10"/>
        <v>0.73199999999999998</v>
      </c>
      <c r="I48" s="15">
        <f t="shared" si="11"/>
        <v>0.76300000000000001</v>
      </c>
      <c r="J48" s="15">
        <f t="shared" si="2"/>
        <v>0.74439999999999995</v>
      </c>
      <c r="M48" s="7">
        <f t="shared" si="12"/>
        <v>11</v>
      </c>
      <c r="N48" s="7">
        <f t="shared" si="13"/>
        <v>11</v>
      </c>
      <c r="O48">
        <f t="shared" si="14"/>
        <v>11</v>
      </c>
      <c r="P48">
        <f t="shared" si="15"/>
        <v>11</v>
      </c>
      <c r="Q48">
        <f t="shared" si="16"/>
        <v>12</v>
      </c>
      <c r="R48">
        <f t="shared" si="17"/>
        <v>8</v>
      </c>
      <c r="S48">
        <f t="shared" si="0"/>
        <v>20</v>
      </c>
    </row>
    <row r="49" spans="2:20">
      <c r="B49" t="s">
        <v>38</v>
      </c>
      <c r="C49" t="s">
        <v>32</v>
      </c>
      <c r="D49" s="14">
        <f t="shared" si="6"/>
        <v>0.76300000000000001</v>
      </c>
      <c r="E49" s="14">
        <f t="shared" si="7"/>
        <v>0.76300000000000001</v>
      </c>
      <c r="F49" s="15">
        <f t="shared" si="8"/>
        <v>0.77600000000000002</v>
      </c>
      <c r="G49" s="15">
        <f t="shared" si="9"/>
        <v>0.76300000000000001</v>
      </c>
      <c r="H49" s="15">
        <f t="shared" si="10"/>
        <v>0.752</v>
      </c>
      <c r="I49" s="15">
        <f t="shared" si="11"/>
        <v>0</v>
      </c>
      <c r="J49" s="15">
        <f t="shared" si="2"/>
        <v>0.6684444444444444</v>
      </c>
      <c r="M49" s="7">
        <f t="shared" si="12"/>
        <v>6</v>
      </c>
      <c r="N49" s="7">
        <f t="shared" si="13"/>
        <v>6</v>
      </c>
      <c r="O49">
        <f t="shared" si="14"/>
        <v>6</v>
      </c>
      <c r="P49">
        <f t="shared" si="15"/>
        <v>6</v>
      </c>
      <c r="Q49">
        <f t="shared" si="16"/>
        <v>8</v>
      </c>
      <c r="R49">
        <f t="shared" si="17"/>
        <v>1</v>
      </c>
      <c r="S49">
        <f t="shared" si="0"/>
        <v>9</v>
      </c>
    </row>
    <row r="50" spans="2:20">
      <c r="B50" t="s">
        <v>38</v>
      </c>
      <c r="C50" t="s">
        <v>33</v>
      </c>
      <c r="D50" s="14">
        <f t="shared" si="6"/>
        <v>0.63900000000000001</v>
      </c>
      <c r="E50" s="14">
        <f t="shared" si="7"/>
        <v>0</v>
      </c>
      <c r="F50" s="15">
        <f t="shared" si="8"/>
        <v>0</v>
      </c>
      <c r="G50" s="15">
        <f t="shared" si="9"/>
        <v>0</v>
      </c>
      <c r="H50" s="15">
        <f t="shared" si="10"/>
        <v>0</v>
      </c>
      <c r="I50" s="15">
        <f t="shared" si="11"/>
        <v>0</v>
      </c>
      <c r="J50" s="15">
        <v>0</v>
      </c>
      <c r="M50" s="7">
        <f t="shared" si="12"/>
        <v>5</v>
      </c>
      <c r="N50" s="7">
        <f t="shared" si="13"/>
        <v>0</v>
      </c>
      <c r="O50">
        <f t="shared" si="14"/>
        <v>0</v>
      </c>
      <c r="P50">
        <f t="shared" si="15"/>
        <v>0</v>
      </c>
      <c r="Q50">
        <f t="shared" si="16"/>
        <v>0</v>
      </c>
      <c r="R50">
        <f t="shared" si="17"/>
        <v>0</v>
      </c>
      <c r="S50">
        <f t="shared" si="0"/>
        <v>0</v>
      </c>
    </row>
    <row r="51" spans="2:20">
      <c r="B51" t="s">
        <v>38</v>
      </c>
      <c r="C51" t="s">
        <v>34</v>
      </c>
      <c r="D51" s="14">
        <f t="shared" si="6"/>
        <v>0.82399999999999995</v>
      </c>
      <c r="E51" s="14">
        <f t="shared" si="7"/>
        <v>0.69099999999999995</v>
      </c>
      <c r="F51" s="15">
        <f t="shared" si="8"/>
        <v>0.80700000000000005</v>
      </c>
      <c r="G51" s="15">
        <f t="shared" si="9"/>
        <v>0.69099999999999995</v>
      </c>
      <c r="H51" s="15">
        <f t="shared" si="10"/>
        <v>0.52400000000000002</v>
      </c>
      <c r="I51" s="15">
        <f t="shared" si="11"/>
        <v>0.46300000000000002</v>
      </c>
      <c r="J51" s="15">
        <f t="shared" si="2"/>
        <v>0.50875000000000004</v>
      </c>
      <c r="M51" s="7">
        <f t="shared" si="12"/>
        <v>10</v>
      </c>
      <c r="N51" s="7">
        <f t="shared" si="13"/>
        <v>7</v>
      </c>
      <c r="O51">
        <f t="shared" si="14"/>
        <v>9</v>
      </c>
      <c r="P51">
        <f t="shared" si="15"/>
        <v>7</v>
      </c>
      <c r="Q51">
        <f t="shared" si="16"/>
        <v>6</v>
      </c>
      <c r="R51">
        <f t="shared" si="17"/>
        <v>2</v>
      </c>
      <c r="S51">
        <f t="shared" si="0"/>
        <v>8</v>
      </c>
    </row>
    <row r="52" spans="2:20">
      <c r="C52" s="2" t="s">
        <v>40</v>
      </c>
      <c r="D52" s="16">
        <f t="shared" ref="D52:I52" si="18">SUM(D46*M46,D47*M47,D48*M48,D49*M49,D50*M50,D51*M51)/M52</f>
        <v>0.75107499999999994</v>
      </c>
      <c r="E52" s="16">
        <f t="shared" si="18"/>
        <v>0.74315151515151523</v>
      </c>
      <c r="F52" s="16">
        <f t="shared" si="18"/>
        <v>0.76835294117647068</v>
      </c>
      <c r="G52" s="16">
        <f t="shared" si="18"/>
        <v>0.74315151515151523</v>
      </c>
      <c r="H52" s="16">
        <f t="shared" si="18"/>
        <v>0.66012903225806452</v>
      </c>
      <c r="I52" s="16">
        <f t="shared" si="18"/>
        <v>0.63821428571428573</v>
      </c>
      <c r="J52" s="18">
        <f t="shared" si="2"/>
        <v>0.65331111111111118</v>
      </c>
      <c r="M52" s="17">
        <f t="shared" ref="M52:R52" si="19">SUM(M46:M51)</f>
        <v>40</v>
      </c>
      <c r="N52" s="17">
        <f t="shared" si="19"/>
        <v>33</v>
      </c>
      <c r="O52" s="17">
        <f t="shared" si="19"/>
        <v>34</v>
      </c>
      <c r="P52" s="17">
        <f t="shared" si="19"/>
        <v>33</v>
      </c>
      <c r="Q52" s="17">
        <f t="shared" si="19"/>
        <v>31</v>
      </c>
      <c r="R52" s="17">
        <f t="shared" si="19"/>
        <v>14</v>
      </c>
      <c r="S52" s="2">
        <f t="shared" si="0"/>
        <v>45</v>
      </c>
    </row>
    <row r="53" spans="2:20">
      <c r="C53" s="12"/>
      <c r="D53" s="7"/>
      <c r="E53" s="7"/>
    </row>
    <row r="54" spans="2:20">
      <c r="C54" s="12"/>
      <c r="D54" s="22" t="s">
        <v>46</v>
      </c>
      <c r="E54" s="22"/>
      <c r="F54" s="22"/>
      <c r="G54" s="22"/>
      <c r="H54" s="22"/>
      <c r="I54" s="22"/>
      <c r="J54" s="22"/>
      <c r="N54" s="22" t="s">
        <v>44</v>
      </c>
      <c r="O54" s="22"/>
      <c r="P54" s="22"/>
      <c r="Q54" s="22"/>
      <c r="R54" s="22"/>
      <c r="S54" s="22"/>
      <c r="T54" s="22"/>
    </row>
    <row r="55" spans="2:20">
      <c r="C55" s="12"/>
      <c r="D55" s="2" t="s">
        <v>17</v>
      </c>
      <c r="E55" s="2" t="s">
        <v>19</v>
      </c>
      <c r="F55" s="2" t="s">
        <v>18</v>
      </c>
      <c r="G55" s="2" t="s">
        <v>20</v>
      </c>
      <c r="H55" s="2" t="s">
        <v>36</v>
      </c>
      <c r="I55" s="2" t="s">
        <v>22</v>
      </c>
      <c r="J55" s="2" t="s">
        <v>21</v>
      </c>
      <c r="M55" s="12"/>
      <c r="N55" s="2" t="s">
        <v>17</v>
      </c>
      <c r="O55" s="2" t="s">
        <v>18</v>
      </c>
      <c r="P55" s="2" t="s">
        <v>19</v>
      </c>
      <c r="Q55" s="2" t="s">
        <v>20</v>
      </c>
      <c r="R55" s="2" t="s">
        <v>36</v>
      </c>
      <c r="S55" s="2" t="s">
        <v>21</v>
      </c>
      <c r="T55" s="2" t="s">
        <v>22</v>
      </c>
    </row>
    <row r="56" spans="2:20">
      <c r="C56" s="2" t="s">
        <v>39</v>
      </c>
      <c r="D56" s="14">
        <f>D39</f>
        <v>0.70478571428571435</v>
      </c>
      <c r="E56" s="14">
        <f>F39</f>
        <v>0.68775000000000008</v>
      </c>
      <c r="F56" s="14">
        <f>E39</f>
        <v>0.73143750000000007</v>
      </c>
      <c r="G56" s="14">
        <f>G39</f>
        <v>0.732375</v>
      </c>
      <c r="H56" s="14">
        <f>J39</f>
        <v>0.6174615384615384</v>
      </c>
      <c r="I56" s="14">
        <f>I39</f>
        <v>0.57599999999999996</v>
      </c>
      <c r="J56" s="14">
        <f>H39</f>
        <v>0.65299999999999991</v>
      </c>
      <c r="M56" s="2" t="s">
        <v>39</v>
      </c>
      <c r="N56" s="19">
        <f>M39</f>
        <v>14</v>
      </c>
      <c r="O56" s="19">
        <f t="shared" ref="O56:Q56" si="20">N39</f>
        <v>16</v>
      </c>
      <c r="P56" s="19">
        <f t="shared" si="20"/>
        <v>16</v>
      </c>
      <c r="Q56" s="19">
        <f t="shared" si="20"/>
        <v>16</v>
      </c>
      <c r="R56" s="19">
        <f>S39</f>
        <v>13</v>
      </c>
      <c r="S56" s="19">
        <f>Q39</f>
        <v>7</v>
      </c>
      <c r="T56" s="19">
        <f>R39</f>
        <v>6</v>
      </c>
    </row>
    <row r="57" spans="2:20">
      <c r="C57" s="2" t="s">
        <v>24</v>
      </c>
      <c r="D57" s="14">
        <f>D44</f>
        <v>0.61900000000000011</v>
      </c>
      <c r="E57" s="14">
        <f>F44</f>
        <v>0.67974999999999997</v>
      </c>
      <c r="F57" s="14">
        <f>E44</f>
        <v>0.62075000000000002</v>
      </c>
      <c r="G57" s="14">
        <f>G44</f>
        <v>0.60225000000000006</v>
      </c>
      <c r="H57" s="14">
        <f>J44</f>
        <v>0.60450000000000004</v>
      </c>
      <c r="I57" s="14">
        <f>I44</f>
        <v>0.49950000000000006</v>
      </c>
      <c r="J57" s="14">
        <f>H44</f>
        <v>0.63949999999999996</v>
      </c>
      <c r="M57" s="2" t="s">
        <v>24</v>
      </c>
      <c r="N57" s="19">
        <f>M44</f>
        <v>9</v>
      </c>
      <c r="O57" s="19">
        <f t="shared" ref="O57:Q57" si="21">N44</f>
        <v>12</v>
      </c>
      <c r="P57" s="19">
        <f t="shared" si="21"/>
        <v>8</v>
      </c>
      <c r="Q57" s="19">
        <f t="shared" si="21"/>
        <v>12</v>
      </c>
      <c r="R57" s="19">
        <f>S44</f>
        <v>16</v>
      </c>
      <c r="S57" s="19">
        <f>Q44</f>
        <v>12</v>
      </c>
      <c r="T57" s="19">
        <f>R44</f>
        <v>4</v>
      </c>
    </row>
    <row r="58" spans="2:20">
      <c r="C58" s="2" t="s">
        <v>40</v>
      </c>
      <c r="D58" s="14">
        <f>D52</f>
        <v>0.75107499999999994</v>
      </c>
      <c r="E58" s="14">
        <f>F52</f>
        <v>0.76835294117647068</v>
      </c>
      <c r="F58" s="14">
        <f>E52</f>
        <v>0.74315151515151523</v>
      </c>
      <c r="G58" s="14">
        <f>G52</f>
        <v>0.74315151515151523</v>
      </c>
      <c r="H58" s="14">
        <f>J52</f>
        <v>0.65331111111111118</v>
      </c>
      <c r="I58" s="14">
        <f>I52</f>
        <v>0.63821428571428573</v>
      </c>
      <c r="J58" s="14">
        <f>H52</f>
        <v>0.66012903225806452</v>
      </c>
      <c r="M58" s="2" t="s">
        <v>40</v>
      </c>
      <c r="N58" s="19">
        <f>M52</f>
        <v>40</v>
      </c>
      <c r="O58" s="19">
        <f t="shared" ref="O58:Q58" si="22">N52</f>
        <v>33</v>
      </c>
      <c r="P58" s="19">
        <f t="shared" si="22"/>
        <v>34</v>
      </c>
      <c r="Q58" s="19">
        <f t="shared" si="22"/>
        <v>33</v>
      </c>
      <c r="R58" s="19">
        <f>S52</f>
        <v>45</v>
      </c>
      <c r="S58" s="19">
        <f>Q52</f>
        <v>31</v>
      </c>
      <c r="T58" s="19">
        <f>R52</f>
        <v>14</v>
      </c>
    </row>
    <row r="59" spans="2:20">
      <c r="C59" s="2" t="s">
        <v>43</v>
      </c>
      <c r="D59" s="16">
        <f>SUM(D56*M39,D57*M44,D58*M52)/SUM(M39,M44,M52)</f>
        <v>0.72192063492063496</v>
      </c>
      <c r="E59" s="16">
        <f>SUM(E56*O39,E57*O44,E58*O52)/SUM(O39,O44,O52)</f>
        <v>0.73389655172413792</v>
      </c>
      <c r="F59" s="16">
        <f>SUM(F56*N39,F57*N44,F58*N52)/SUM(N39,N44,N52)</f>
        <v>0.71600000000000008</v>
      </c>
      <c r="G59" s="16">
        <f>SUM(G56*P39,G57*P44,G58*P52)/SUM(P39,P44,P52)</f>
        <v>0.71260655737704925</v>
      </c>
      <c r="H59" s="16">
        <f>SUM(H56*S39,H57*S44,H58*S52)/SUM(S39,S44,S52)</f>
        <v>0.63645945945945948</v>
      </c>
      <c r="I59" s="16">
        <f>SUM(I56*R39,I57*R44,I58*R52)/SUM(R39,R44,R52)</f>
        <v>0.59954166666666664</v>
      </c>
      <c r="J59" s="16">
        <f>SUM(J56*Q39,J57*Q44,J58*Q52)/SUM(Q39,Q44,Q52)</f>
        <v>0.65417999999999987</v>
      </c>
      <c r="M59" s="2" t="s">
        <v>45</v>
      </c>
      <c r="N59" s="20">
        <f>SUM(N56:N58)</f>
        <v>63</v>
      </c>
      <c r="O59" s="20">
        <f t="shared" ref="O59:T59" si="23">SUM(O56:O58)</f>
        <v>61</v>
      </c>
      <c r="P59" s="20">
        <f t="shared" si="23"/>
        <v>58</v>
      </c>
      <c r="Q59" s="20">
        <f t="shared" si="23"/>
        <v>61</v>
      </c>
      <c r="R59" s="20">
        <f>SUM(R56:R58)</f>
        <v>74</v>
      </c>
      <c r="S59" s="20">
        <f t="shared" si="23"/>
        <v>50</v>
      </c>
      <c r="T59" s="20">
        <f t="shared" si="23"/>
        <v>24</v>
      </c>
    </row>
    <row r="60" spans="2:20">
      <c r="C60" s="2"/>
      <c r="D60" s="14"/>
      <c r="E60" s="14"/>
      <c r="F60" s="14"/>
      <c r="G60" s="14"/>
      <c r="H60" s="14"/>
      <c r="I60" s="14"/>
      <c r="J60" s="14"/>
    </row>
    <row r="61" spans="2:20">
      <c r="C61" s="12"/>
      <c r="D61" s="7"/>
      <c r="E61" s="7"/>
    </row>
    <row r="62" spans="2:20">
      <c r="C62" s="12"/>
      <c r="D62" s="7"/>
      <c r="E62" s="7"/>
    </row>
    <row r="63" spans="2:20">
      <c r="C63" s="12"/>
      <c r="D63" s="7"/>
      <c r="E63" s="7"/>
    </row>
    <row r="64" spans="2:20">
      <c r="C64" s="12"/>
      <c r="D64" s="7"/>
      <c r="E64" s="7"/>
    </row>
    <row r="65" spans="2:10">
      <c r="C65" s="12"/>
      <c r="D65" s="7"/>
      <c r="E65" s="7"/>
    </row>
    <row r="66" spans="2:10">
      <c r="C66" s="12"/>
      <c r="D66" s="7"/>
      <c r="E66" s="7"/>
    </row>
    <row r="67" spans="2:10">
      <c r="C67" s="12"/>
      <c r="D67" s="7"/>
      <c r="E67" s="7"/>
    </row>
    <row r="68" spans="2:10">
      <c r="C68" s="12"/>
      <c r="D68" s="7"/>
      <c r="E68" s="7"/>
    </row>
    <row r="69" spans="2:10">
      <c r="C69" s="12"/>
      <c r="D69" s="7"/>
      <c r="E69" s="7"/>
    </row>
    <row r="70" spans="2:10">
      <c r="C70" s="12"/>
      <c r="D70" s="7"/>
      <c r="E70" s="7"/>
    </row>
    <row r="71" spans="2:10">
      <c r="C71" s="12"/>
      <c r="D71" s="7"/>
      <c r="E71" s="7"/>
    </row>
    <row r="72" spans="2:10">
      <c r="C72" s="12"/>
      <c r="D72" s="7"/>
      <c r="E72" s="7"/>
    </row>
    <row r="73" spans="2:10">
      <c r="C73" s="12"/>
      <c r="D73" s="7"/>
      <c r="E73" s="7"/>
    </row>
    <row r="74" spans="2:10">
      <c r="C74" s="12"/>
      <c r="D74" s="7"/>
      <c r="E74" s="7"/>
    </row>
    <row r="75" spans="2:10">
      <c r="B75" s="12"/>
      <c r="C75" s="2"/>
      <c r="D75" s="7"/>
      <c r="E75" s="7"/>
      <c r="F75" s="7"/>
      <c r="G75" s="7"/>
      <c r="H75" s="7"/>
      <c r="I75" s="7"/>
      <c r="J75" s="7"/>
    </row>
    <row r="80" spans="2:10">
      <c r="C80" s="22" t="s">
        <v>53</v>
      </c>
      <c r="D80" s="22"/>
      <c r="E80" s="22"/>
      <c r="F80" s="28"/>
    </row>
    <row r="81" spans="3:11">
      <c r="C81" s="2" t="s">
        <v>52</v>
      </c>
      <c r="D81" s="2" t="s">
        <v>3</v>
      </c>
      <c r="E81" s="2" t="s">
        <v>1</v>
      </c>
    </row>
    <row r="82" spans="3:11">
      <c r="C82" t="s">
        <v>51</v>
      </c>
      <c r="D82">
        <f>S59</f>
        <v>50</v>
      </c>
      <c r="E82" s="15">
        <f>J59</f>
        <v>0.65417999999999987</v>
      </c>
    </row>
    <row r="83" spans="3:11">
      <c r="C83" t="s">
        <v>50</v>
      </c>
      <c r="D83">
        <f>T59</f>
        <v>24</v>
      </c>
      <c r="E83" s="15">
        <f>I59</f>
        <v>0.59954166666666664</v>
      </c>
    </row>
    <row r="84" spans="3:11">
      <c r="C84" t="s">
        <v>49</v>
      </c>
      <c r="D84">
        <f>R59</f>
        <v>74</v>
      </c>
      <c r="E84" s="15">
        <f>H59</f>
        <v>0.63645945945945948</v>
      </c>
    </row>
    <row r="85" spans="3:11">
      <c r="C85" t="s">
        <v>20</v>
      </c>
      <c r="D85">
        <f>Q59</f>
        <v>61</v>
      </c>
      <c r="E85" s="15">
        <f>G59</f>
        <v>0.71260655737704925</v>
      </c>
    </row>
    <row r="86" spans="3:11">
      <c r="C86" t="s">
        <v>19</v>
      </c>
      <c r="D86">
        <f>P59</f>
        <v>58</v>
      </c>
      <c r="E86" s="15">
        <f>E59</f>
        <v>0.73389655172413792</v>
      </c>
    </row>
    <row r="87" spans="3:11">
      <c r="C87" t="s">
        <v>18</v>
      </c>
      <c r="D87">
        <f>O59</f>
        <v>61</v>
      </c>
      <c r="E87" s="15">
        <f>F59</f>
        <v>0.71600000000000008</v>
      </c>
    </row>
    <row r="95" spans="3:11">
      <c r="D95" s="22" t="s">
        <v>42</v>
      </c>
      <c r="E95" s="22"/>
      <c r="F95" s="22"/>
      <c r="G95" s="22"/>
      <c r="H95" s="22"/>
      <c r="I95" s="22"/>
      <c r="J95" s="22"/>
    </row>
    <row r="96" spans="3:11">
      <c r="C96" s="2"/>
      <c r="D96" s="2" t="s">
        <v>17</v>
      </c>
      <c r="E96" s="2" t="s">
        <v>18</v>
      </c>
      <c r="F96" s="2" t="s">
        <v>19</v>
      </c>
      <c r="G96" s="2" t="s">
        <v>20</v>
      </c>
      <c r="H96" s="2" t="s">
        <v>21</v>
      </c>
      <c r="I96" s="2" t="s">
        <v>22</v>
      </c>
      <c r="J96" s="2" t="s">
        <v>36</v>
      </c>
      <c r="K96" s="2"/>
    </row>
    <row r="97" spans="2:10">
      <c r="B97" s="12" t="s">
        <v>39</v>
      </c>
      <c r="C97" s="12" t="s">
        <v>26</v>
      </c>
      <c r="D97" s="7">
        <f>H9</f>
        <v>822</v>
      </c>
      <c r="E97" s="7">
        <f>M9</f>
        <v>822</v>
      </c>
      <c r="F97">
        <f>R9</f>
        <v>822</v>
      </c>
      <c r="G97">
        <f>W9</f>
        <v>822</v>
      </c>
      <c r="H97">
        <f>AB9</f>
        <v>0</v>
      </c>
      <c r="I97">
        <f>AG9</f>
        <v>0</v>
      </c>
      <c r="J97">
        <f>I97+H97</f>
        <v>0</v>
      </c>
    </row>
    <row r="98" spans="2:10">
      <c r="B98" s="12" t="s">
        <v>39</v>
      </c>
      <c r="C98" s="12" t="s">
        <v>25</v>
      </c>
      <c r="D98" s="7">
        <f>H8</f>
        <v>20</v>
      </c>
      <c r="E98" s="7">
        <f>M8</f>
        <v>184</v>
      </c>
      <c r="F98">
        <f>R8</f>
        <v>205</v>
      </c>
      <c r="G98">
        <f>W8</f>
        <v>143</v>
      </c>
      <c r="H98">
        <f>AB8</f>
        <v>535</v>
      </c>
      <c r="I98">
        <f>AG8</f>
        <v>475</v>
      </c>
      <c r="J98">
        <f>I98+H98</f>
        <v>1010</v>
      </c>
    </row>
    <row r="99" spans="2:10">
      <c r="B99" s="12"/>
      <c r="C99" s="2" t="s">
        <v>39</v>
      </c>
      <c r="D99" s="7">
        <f>SUM(D97:D98)</f>
        <v>842</v>
      </c>
      <c r="E99" s="7">
        <f t="shared" ref="E99:J99" si="24">SUM(E97:E98)</f>
        <v>1006</v>
      </c>
      <c r="F99" s="7">
        <f t="shared" si="24"/>
        <v>1027</v>
      </c>
      <c r="G99" s="7">
        <f t="shared" si="24"/>
        <v>965</v>
      </c>
      <c r="H99" s="7">
        <f t="shared" si="24"/>
        <v>535</v>
      </c>
      <c r="I99" s="7">
        <f t="shared" si="24"/>
        <v>475</v>
      </c>
      <c r="J99" s="7">
        <f t="shared" si="24"/>
        <v>1010</v>
      </c>
    </row>
    <row r="100" spans="2:10">
      <c r="B100" s="12"/>
      <c r="C100" s="2"/>
      <c r="D100" s="7"/>
      <c r="E100" s="7"/>
      <c r="F100" s="7"/>
      <c r="G100" s="7"/>
      <c r="H100" s="7"/>
      <c r="I100" s="7"/>
      <c r="J100" s="7"/>
    </row>
    <row r="101" spans="2:10">
      <c r="B101" t="s">
        <v>24</v>
      </c>
      <c r="C101" s="12" t="s">
        <v>24</v>
      </c>
      <c r="D101" s="7">
        <f>H7</f>
        <v>0</v>
      </c>
      <c r="E101" s="7">
        <f>M7</f>
        <v>517</v>
      </c>
      <c r="F101">
        <f>R7</f>
        <v>412</v>
      </c>
      <c r="G101">
        <f>W7</f>
        <v>395</v>
      </c>
      <c r="H101">
        <f>AB7</f>
        <v>128</v>
      </c>
      <c r="I101">
        <f>AG7</f>
        <v>247</v>
      </c>
      <c r="J101">
        <f>I101+H101</f>
        <v>375</v>
      </c>
    </row>
    <row r="102" spans="2:10">
      <c r="B102" t="s">
        <v>24</v>
      </c>
      <c r="C102" s="12" t="s">
        <v>28</v>
      </c>
      <c r="D102" s="7">
        <f>H10</f>
        <v>422</v>
      </c>
      <c r="E102" s="7">
        <f>M10</f>
        <v>461</v>
      </c>
      <c r="F102">
        <f>R10</f>
        <v>434</v>
      </c>
      <c r="G102">
        <f>W10</f>
        <v>453</v>
      </c>
      <c r="H102">
        <f>AB10</f>
        <v>136</v>
      </c>
      <c r="I102">
        <f>AG10</f>
        <v>0</v>
      </c>
      <c r="J102">
        <f t="shared" ref="J102:J111" si="25">I102+H102</f>
        <v>136</v>
      </c>
    </row>
    <row r="103" spans="2:10">
      <c r="B103" t="s">
        <v>24</v>
      </c>
      <c r="C103" s="12" t="s">
        <v>29</v>
      </c>
      <c r="D103" s="7">
        <f>H11</f>
        <v>77</v>
      </c>
      <c r="E103" s="7">
        <f>M11</f>
        <v>100</v>
      </c>
      <c r="F103">
        <f>R11</f>
        <v>0</v>
      </c>
      <c r="G103">
        <f>W11</f>
        <v>100</v>
      </c>
      <c r="H103">
        <f>AB11</f>
        <v>707</v>
      </c>
      <c r="I103">
        <f>AG11</f>
        <v>64</v>
      </c>
      <c r="J103">
        <f t="shared" si="25"/>
        <v>771</v>
      </c>
    </row>
    <row r="104" spans="2:10">
      <c r="B104" s="12"/>
      <c r="C104" s="2" t="s">
        <v>24</v>
      </c>
      <c r="D104" s="7">
        <f>SUM(D101:D103)</f>
        <v>499</v>
      </c>
      <c r="E104" s="7">
        <f t="shared" ref="E104:J104" si="26">SUM(E101:E103)</f>
        <v>1078</v>
      </c>
      <c r="F104" s="7">
        <f t="shared" si="26"/>
        <v>846</v>
      </c>
      <c r="G104" s="7">
        <f t="shared" si="26"/>
        <v>948</v>
      </c>
      <c r="H104" s="7">
        <f t="shared" si="26"/>
        <v>971</v>
      </c>
      <c r="I104" s="7">
        <f t="shared" si="26"/>
        <v>311</v>
      </c>
      <c r="J104" s="7">
        <f t="shared" si="26"/>
        <v>1282</v>
      </c>
    </row>
    <row r="105" spans="2:10">
      <c r="B105" s="12"/>
      <c r="C105" s="2"/>
      <c r="D105" s="7"/>
      <c r="E105" s="7"/>
      <c r="F105" s="7"/>
      <c r="G105" s="7"/>
      <c r="H105" s="7"/>
      <c r="I105" s="7"/>
      <c r="J105" s="7"/>
    </row>
    <row r="106" spans="2:10">
      <c r="B106" s="12" t="s">
        <v>38</v>
      </c>
      <c r="C106" s="12" t="s">
        <v>27</v>
      </c>
      <c r="D106" s="7">
        <f t="shared" ref="D106:D111" si="27">H12</f>
        <v>136</v>
      </c>
      <c r="E106" s="7">
        <f t="shared" ref="E106:E111" si="28">M12</f>
        <v>136</v>
      </c>
      <c r="F106">
        <f t="shared" ref="F106:F111" si="29">R12</f>
        <v>182</v>
      </c>
      <c r="G106">
        <f t="shared" ref="G106:G111" si="30">W12</f>
        <v>136</v>
      </c>
      <c r="H106">
        <f t="shared" ref="H106:H111" si="31">AB12</f>
        <v>0</v>
      </c>
      <c r="I106">
        <f t="shared" ref="I106:I111" si="32">AG12</f>
        <v>0</v>
      </c>
      <c r="J106">
        <f t="shared" si="25"/>
        <v>0</v>
      </c>
    </row>
    <row r="107" spans="2:10">
      <c r="B107" s="12" t="s">
        <v>38</v>
      </c>
      <c r="C107" s="12" t="s">
        <v>30</v>
      </c>
      <c r="D107" s="7">
        <f t="shared" si="27"/>
        <v>447</v>
      </c>
      <c r="E107" s="7">
        <f t="shared" si="28"/>
        <v>532</v>
      </c>
      <c r="F107">
        <f t="shared" si="29"/>
        <v>520</v>
      </c>
      <c r="G107">
        <f t="shared" si="30"/>
        <v>532</v>
      </c>
      <c r="H107">
        <f t="shared" si="31"/>
        <v>437</v>
      </c>
      <c r="I107">
        <f t="shared" si="32"/>
        <v>195</v>
      </c>
      <c r="J107">
        <f t="shared" si="25"/>
        <v>632</v>
      </c>
    </row>
    <row r="108" spans="2:10">
      <c r="B108" s="12" t="s">
        <v>38</v>
      </c>
      <c r="C108" s="12" t="s">
        <v>31</v>
      </c>
      <c r="D108" s="7">
        <f t="shared" si="27"/>
        <v>408</v>
      </c>
      <c r="E108" s="7">
        <f t="shared" si="28"/>
        <v>408</v>
      </c>
      <c r="F108">
        <f t="shared" si="29"/>
        <v>408</v>
      </c>
      <c r="G108">
        <f t="shared" si="30"/>
        <v>408</v>
      </c>
      <c r="H108">
        <f t="shared" si="31"/>
        <v>615</v>
      </c>
      <c r="I108">
        <f t="shared" si="32"/>
        <v>535</v>
      </c>
      <c r="J108">
        <f t="shared" si="25"/>
        <v>1150</v>
      </c>
    </row>
    <row r="109" spans="2:10">
      <c r="B109" s="12" t="s">
        <v>38</v>
      </c>
      <c r="C109" s="12" t="s">
        <v>32</v>
      </c>
      <c r="D109" s="7">
        <f t="shared" si="27"/>
        <v>422</v>
      </c>
      <c r="E109" s="7">
        <f t="shared" si="28"/>
        <v>422</v>
      </c>
      <c r="F109">
        <f t="shared" si="29"/>
        <v>572</v>
      </c>
      <c r="G109">
        <f t="shared" si="30"/>
        <v>422</v>
      </c>
      <c r="H109">
        <f t="shared" si="31"/>
        <v>707</v>
      </c>
      <c r="I109">
        <f t="shared" si="32"/>
        <v>9</v>
      </c>
      <c r="J109">
        <f t="shared" si="25"/>
        <v>716</v>
      </c>
    </row>
    <row r="110" spans="2:10">
      <c r="B110" s="12" t="s">
        <v>38</v>
      </c>
      <c r="C110" s="12" t="s">
        <v>33</v>
      </c>
      <c r="D110" s="7">
        <f t="shared" si="27"/>
        <v>262</v>
      </c>
      <c r="E110" s="7">
        <f t="shared" si="28"/>
        <v>0</v>
      </c>
      <c r="F110">
        <f t="shared" si="29"/>
        <v>0</v>
      </c>
      <c r="G110">
        <f t="shared" si="30"/>
        <v>0</v>
      </c>
      <c r="H110">
        <f t="shared" si="31"/>
        <v>0</v>
      </c>
      <c r="I110">
        <f t="shared" si="32"/>
        <v>0</v>
      </c>
      <c r="J110">
        <f t="shared" si="25"/>
        <v>0</v>
      </c>
    </row>
    <row r="111" spans="2:10">
      <c r="B111" s="12" t="s">
        <v>38</v>
      </c>
      <c r="C111" s="12" t="s">
        <v>34</v>
      </c>
      <c r="D111" s="7">
        <f t="shared" si="27"/>
        <v>756</v>
      </c>
      <c r="E111" s="7">
        <f t="shared" si="28"/>
        <v>351</v>
      </c>
      <c r="F111">
        <f t="shared" si="29"/>
        <v>627</v>
      </c>
      <c r="G111">
        <f t="shared" si="30"/>
        <v>351</v>
      </c>
      <c r="H111">
        <f t="shared" si="31"/>
        <v>446</v>
      </c>
      <c r="I111">
        <f t="shared" si="32"/>
        <v>107</v>
      </c>
      <c r="J111">
        <f t="shared" si="25"/>
        <v>553</v>
      </c>
    </row>
    <row r="112" spans="2:10">
      <c r="C112" s="2" t="s">
        <v>40</v>
      </c>
      <c r="D112" s="13">
        <f>SUM(D106:D111)</f>
        <v>2431</v>
      </c>
      <c r="E112" s="13">
        <f t="shared" ref="E112:J112" si="33">SUM(E106:E111)</f>
        <v>1849</v>
      </c>
      <c r="F112" s="13">
        <f t="shared" si="33"/>
        <v>2309</v>
      </c>
      <c r="G112" s="13">
        <f t="shared" si="33"/>
        <v>1849</v>
      </c>
      <c r="H112" s="13">
        <f t="shared" si="33"/>
        <v>2205</v>
      </c>
      <c r="I112" s="13">
        <f t="shared" si="33"/>
        <v>846</v>
      </c>
      <c r="J112" s="13">
        <f t="shared" si="33"/>
        <v>3051</v>
      </c>
    </row>
    <row r="113" spans="3:10">
      <c r="C113" s="2" t="s">
        <v>35</v>
      </c>
      <c r="D113">
        <f>SUM(D101:D111)</f>
        <v>3429</v>
      </c>
      <c r="E113">
        <f t="shared" ref="E113:J113" si="34">SUM(E101:E111)</f>
        <v>4005</v>
      </c>
      <c r="F113">
        <f t="shared" si="34"/>
        <v>4001</v>
      </c>
      <c r="G113">
        <f t="shared" si="34"/>
        <v>3745</v>
      </c>
      <c r="H113">
        <f t="shared" si="34"/>
        <v>4147</v>
      </c>
      <c r="I113">
        <f t="shared" si="34"/>
        <v>1468</v>
      </c>
      <c r="J113">
        <f t="shared" si="34"/>
        <v>5615</v>
      </c>
    </row>
    <row r="134" spans="3:10">
      <c r="D134" s="2" t="s">
        <v>17</v>
      </c>
      <c r="E134" s="2" t="s">
        <v>20</v>
      </c>
      <c r="F134" s="2" t="s">
        <v>18</v>
      </c>
      <c r="G134" s="2" t="s">
        <v>19</v>
      </c>
      <c r="H134" s="2" t="s">
        <v>21</v>
      </c>
      <c r="I134" s="2" t="s">
        <v>22</v>
      </c>
      <c r="J134" s="2" t="s">
        <v>36</v>
      </c>
    </row>
    <row r="135" spans="3:10">
      <c r="C135" s="2" t="s">
        <v>39</v>
      </c>
      <c r="D135" s="7">
        <f>SUM(D97:D98)</f>
        <v>842</v>
      </c>
      <c r="E135" s="7">
        <f>SUM(G97:G98)</f>
        <v>965</v>
      </c>
      <c r="F135" s="7">
        <f>SUM(E97:E98)</f>
        <v>1006</v>
      </c>
      <c r="G135" s="7">
        <f>SUM(F97:F98)</f>
        <v>1027</v>
      </c>
      <c r="H135" s="7">
        <f>SUM(H97:H98)</f>
        <v>535</v>
      </c>
      <c r="I135" s="7">
        <f>SUM(I97:I98)</f>
        <v>475</v>
      </c>
      <c r="J135" s="7">
        <f>SUM(J97:J98)</f>
        <v>1010</v>
      </c>
    </row>
    <row r="136" spans="3:10">
      <c r="C136" s="2" t="s">
        <v>24</v>
      </c>
      <c r="D136" s="7">
        <f>SUM(D101:D103)</f>
        <v>499</v>
      </c>
      <c r="E136" s="7">
        <f>SUM(G101:G103)</f>
        <v>948</v>
      </c>
      <c r="F136" s="7">
        <f>SUM(E101:E103)</f>
        <v>1078</v>
      </c>
      <c r="G136" s="7">
        <f>SUM(F101:F103)</f>
        <v>846</v>
      </c>
      <c r="H136" s="7">
        <f>SUM(H101:H103)</f>
        <v>971</v>
      </c>
      <c r="I136" s="7">
        <f>SUM(I101:I103)</f>
        <v>311</v>
      </c>
      <c r="J136" s="7">
        <f>SUM(J101:J103)</f>
        <v>1282</v>
      </c>
    </row>
    <row r="137" spans="3:10">
      <c r="C137" s="2" t="s">
        <v>40</v>
      </c>
      <c r="D137" s="13">
        <f>SUM(D106:D111)</f>
        <v>2431</v>
      </c>
      <c r="E137" s="13">
        <f>SUM(G106:G111)</f>
        <v>1849</v>
      </c>
      <c r="F137" s="13">
        <f>SUM(E106:E111)</f>
        <v>1849</v>
      </c>
      <c r="G137" s="13">
        <f>SUM(F106:F111)</f>
        <v>2309</v>
      </c>
      <c r="H137" s="13">
        <f>SUM(H106:H111)</f>
        <v>2205</v>
      </c>
      <c r="I137" s="13">
        <f>SUM(I106:I111)</f>
        <v>846</v>
      </c>
      <c r="J137" s="13">
        <f>SUM(J106:J111)</f>
        <v>3051</v>
      </c>
    </row>
  </sheetData>
  <mergeCells count="24">
    <mergeCell ref="C80:E80"/>
    <mergeCell ref="AC5:AD5"/>
    <mergeCell ref="AE5:AF5"/>
    <mergeCell ref="N5:O5"/>
    <mergeCell ref="P5:Q5"/>
    <mergeCell ref="S5:T5"/>
    <mergeCell ref="U5:V5"/>
    <mergeCell ref="X5:Y5"/>
    <mergeCell ref="D95:J95"/>
    <mergeCell ref="D35:J35"/>
    <mergeCell ref="M35:S35"/>
    <mergeCell ref="AC4:AG4"/>
    <mergeCell ref="D4:H4"/>
    <mergeCell ref="I4:M4"/>
    <mergeCell ref="N4:R4"/>
    <mergeCell ref="S4:W4"/>
    <mergeCell ref="X4:AB4"/>
    <mergeCell ref="D54:J54"/>
    <mergeCell ref="N54:T54"/>
    <mergeCell ref="D5:E5"/>
    <mergeCell ref="F5:G5"/>
    <mergeCell ref="I5:J5"/>
    <mergeCell ref="K5:L5"/>
    <mergeCell ref="Z5:AA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Bren School of 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Silveira Silva Filho</dc:creator>
  <cp:lastModifiedBy>Roberto Silveira Silva Filho</cp:lastModifiedBy>
  <dcterms:created xsi:type="dcterms:W3CDTF">2009-03-07T00:45:53Z</dcterms:created>
  <dcterms:modified xsi:type="dcterms:W3CDTF">2009-03-16T15:46:13Z</dcterms:modified>
</cp:coreProperties>
</file>