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2372" windowHeight="655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59" i="1"/>
  <c r="D159"/>
  <c r="C159"/>
  <c r="B159"/>
  <c r="E141"/>
  <c r="D141"/>
  <c r="C141"/>
  <c r="B141"/>
  <c r="D65"/>
  <c r="D66"/>
  <c r="D67"/>
  <c r="D68"/>
  <c r="D64"/>
  <c r="E161"/>
  <c r="E162"/>
  <c r="E163"/>
  <c r="E164"/>
  <c r="E165"/>
  <c r="E166"/>
  <c r="E160"/>
  <c r="D161"/>
  <c r="D162"/>
  <c r="D163"/>
  <c r="D164"/>
  <c r="D165"/>
  <c r="D166"/>
  <c r="D160"/>
  <c r="C161"/>
  <c r="C162"/>
  <c r="C163"/>
  <c r="C164"/>
  <c r="C165"/>
  <c r="C166"/>
  <c r="C160"/>
  <c r="B161"/>
  <c r="B162"/>
  <c r="B163"/>
  <c r="B164"/>
  <c r="B165"/>
  <c r="B166"/>
  <c r="B160"/>
  <c r="E143"/>
  <c r="E144"/>
  <c r="E145"/>
  <c r="E146"/>
  <c r="E147"/>
  <c r="E148"/>
  <c r="E142"/>
  <c r="D143"/>
  <c r="D144"/>
  <c r="D145"/>
  <c r="D146"/>
  <c r="D147"/>
  <c r="D148"/>
  <c r="D142"/>
  <c r="C143"/>
  <c r="C144"/>
  <c r="C145"/>
  <c r="C146"/>
  <c r="C147"/>
  <c r="C148"/>
  <c r="C142"/>
  <c r="B143"/>
  <c r="B144"/>
  <c r="B145"/>
  <c r="B146"/>
  <c r="B147"/>
  <c r="B148"/>
  <c r="B142"/>
  <c r="E64"/>
  <c r="C68"/>
  <c r="E68" s="1"/>
  <c r="C66"/>
  <c r="E66" s="1"/>
  <c r="C67"/>
  <c r="E67" s="1"/>
  <c r="C65"/>
  <c r="E65" s="1"/>
  <c r="F29"/>
  <c r="C29"/>
  <c r="D29"/>
  <c r="E29"/>
  <c r="B29"/>
  <c r="B52"/>
  <c r="F60"/>
  <c r="F59"/>
  <c r="C59"/>
  <c r="D59"/>
  <c r="E59"/>
  <c r="C60"/>
  <c r="D60"/>
  <c r="E60"/>
  <c r="B60"/>
  <c r="B59"/>
  <c r="F58"/>
  <c r="F57"/>
  <c r="C57"/>
  <c r="D57"/>
  <c r="E57"/>
  <c r="C55"/>
  <c r="D55"/>
  <c r="E55"/>
  <c r="C56"/>
  <c r="D56"/>
  <c r="E56"/>
  <c r="C58"/>
  <c r="D58"/>
  <c r="E58"/>
  <c r="B58"/>
  <c r="B56"/>
  <c r="B57"/>
  <c r="F56"/>
  <c r="F55"/>
  <c r="B55"/>
  <c r="E61" l="1"/>
  <c r="C61"/>
  <c r="D61"/>
  <c r="F61"/>
  <c r="B61"/>
</calcChain>
</file>

<file path=xl/sharedStrings.xml><?xml version="1.0" encoding="utf-8"?>
<sst xmlns="http://schemas.openxmlformats.org/spreadsheetml/2006/main" count="142" uniqueCount="84">
  <si>
    <t>Siena</t>
  </si>
  <si>
    <t>CORBA-NS</t>
  </si>
  <si>
    <t>JavaSpaces</t>
  </si>
  <si>
    <t>Yancees</t>
  </si>
  <si>
    <t>BFS</t>
  </si>
  <si>
    <t>Pattern</t>
  </si>
  <si>
    <t>Rule</t>
  </si>
  <si>
    <t>PERFORMANCE</t>
  </si>
  <si>
    <t>Questions</t>
  </si>
  <si>
    <t>Among these, how much effort is devoted to building subscriptions?</t>
  </si>
  <si>
    <t>How  much code is spent on Translation from the API queries: pattern, filter, etc to each NS format?</t>
  </si>
  <si>
    <t>How much code is spent on addressing mismatches: push notifications in Tspaces, Event format issues? Others.</t>
  </si>
  <si>
    <t>COMPONENTS</t>
  </si>
  <si>
    <t>Benchmark</t>
  </si>
  <si>
    <t>EDEM Interface</t>
  </si>
  <si>
    <t>LOC</t>
  </si>
  <si>
    <t>#Classes</t>
  </si>
  <si>
    <t>CC</t>
  </si>
  <si>
    <t>EDEM Kernel</t>
  </si>
  <si>
    <t>#Interfaces</t>
  </si>
  <si>
    <t>McCabe CC</t>
  </si>
  <si>
    <t>#Methods</t>
  </si>
  <si>
    <t>Siena API Imp.</t>
  </si>
  <si>
    <t>CORBA-NS API Imp.</t>
  </si>
  <si>
    <t>JavaSpaces API Imp.</t>
  </si>
  <si>
    <t>Yancees API Imp.</t>
  </si>
  <si>
    <t>TOTALIZATION</t>
  </si>
  <si>
    <t>BFS API Imp.</t>
  </si>
  <si>
    <t>Simple Tuple Space</t>
  </si>
  <si>
    <t>to the client, it makes it simple</t>
  </si>
  <si>
    <t>to the server side, it makes it more complex</t>
  </si>
  <si>
    <t>Edem API test code</t>
  </si>
  <si>
    <t>INFRASTRUCTURES</t>
  </si>
  <si>
    <t>Java Spaces</t>
  </si>
  <si>
    <t>Yancees core</t>
  </si>
  <si>
    <t>CORBA-NS generated code</t>
  </si>
  <si>
    <t>CORBA-NS Implementation</t>
  </si>
  <si>
    <t>Yancees content/based</t>
  </si>
  <si>
    <t>Yancees Tspace Protocol</t>
  </si>
  <si>
    <t>Yancees Guard subscription</t>
  </si>
  <si>
    <t>Yancees Pattern subscription</t>
  </si>
  <si>
    <t>Yancees Rule subscription</t>
  </si>
  <si>
    <t>Yancees State filter</t>
  </si>
  <si>
    <t>Yancees TS serivce façade</t>
  </si>
  <si>
    <t>Yancees Configuration File</t>
  </si>
  <si>
    <t>Yancees (client)</t>
  </si>
  <si>
    <t>Yancees (server)</t>
  </si>
  <si>
    <t>Yancees XMLSchema extensions</t>
  </si>
  <si>
    <t>StateFilter</t>
  </si>
  <si>
    <t>EventFilter</t>
  </si>
  <si>
    <t>The kernel components do not handle conversoin between native API elements to notification server-specific representation.</t>
  </si>
  <si>
    <t>Ratio</t>
  </si>
  <si>
    <t>Total</t>
  </si>
  <si>
    <t>Comparative study of different publish/subscribe infrastructures</t>
  </si>
  <si>
    <t>Usability: individual task analysis</t>
  </si>
  <si>
    <t>INFRASTRUCTUE</t>
  </si>
  <si>
    <t>TASK</t>
  </si>
  <si>
    <t>subscribe()</t>
  </si>
  <si>
    <t>unsubscribe()</t>
  </si>
  <si>
    <t>Description</t>
  </si>
  <si>
    <t>notify()</t>
  </si>
  <si>
    <t>receive a notification</t>
  </si>
  <si>
    <t>remove subscription</t>
  </si>
  <si>
    <t>create a filter object or filter expression by parsing EDEM IFilter interface</t>
  </si>
  <si>
    <t>parseNotification()</t>
  </si>
  <si>
    <t>publish()</t>
  </si>
  <si>
    <t>parseIFilter()</t>
  </si>
  <si>
    <t>parseEdemEvent()</t>
  </si>
  <si>
    <t>converts EdemEvent to the native format of the infrastructure</t>
  </si>
  <si>
    <t>converts the native event format to EdemNotification</t>
  </si>
  <si>
    <t>publishes an parsed event</t>
  </si>
  <si>
    <t>prepare and post a parsed subscription</t>
  </si>
  <si>
    <t>SIENA</t>
  </si>
  <si>
    <t>Complexity in Lines of Code</t>
  </si>
  <si>
    <t>Complexity in McCabe CC</t>
  </si>
  <si>
    <t>ADAPTATION COST (LOC)</t>
  </si>
  <si>
    <t>Rest of code</t>
  </si>
  <si>
    <t>Adaptation code</t>
  </si>
  <si>
    <t>init()</t>
  </si>
  <si>
    <t>get a reference to the notification server</t>
  </si>
  <si>
    <t>Subscribe()</t>
  </si>
  <si>
    <t xml:space="preserve">CORBA-NS and YANCEES are particularly verbose </t>
  </si>
  <si>
    <t>Task Complexity in CC</t>
  </si>
  <si>
    <t>Task Complexity in LOC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</si>
</sst>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2" fillId="0" borderId="0" xfId="0" applyFont="1"/>
    <xf numFmtId="10" fontId="0" fillId="0" borderId="0" xfId="0" applyNumberForma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client-side development</a:t>
            </a:r>
            <a:r>
              <a:rPr lang="en-US" sz="1400" baseline="0"/>
              <a:t> effort </a:t>
            </a:r>
            <a:r>
              <a:rPr lang="en-US" sz="1400"/>
              <a:t>LOC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Sheet1!$B$54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Sheet1!$A$55:$A$59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</c:strCache>
            </c:strRef>
          </c:cat>
          <c:val>
            <c:numRef>
              <c:f>Sheet1!$B$55:$B$59</c:f>
              <c:numCache>
                <c:formatCode>General</c:formatCode>
                <c:ptCount val="5"/>
                <c:pt idx="0">
                  <c:v>1980</c:v>
                </c:pt>
                <c:pt idx="1">
                  <c:v>2037</c:v>
                </c:pt>
                <c:pt idx="2">
                  <c:v>2355</c:v>
                </c:pt>
                <c:pt idx="3">
                  <c:v>2465</c:v>
                </c:pt>
                <c:pt idx="4">
                  <c:v>908</c:v>
                </c:pt>
              </c:numCache>
            </c:numRef>
          </c:val>
        </c:ser>
        <c:axId val="77490432"/>
        <c:axId val="109042304"/>
      </c:barChart>
      <c:catAx>
        <c:axId val="77490432"/>
        <c:scaling>
          <c:orientation val="minMax"/>
        </c:scaling>
        <c:axPos val="b"/>
        <c:tickLblPos val="nextTo"/>
        <c:crossAx val="109042304"/>
        <c:crosses val="autoZero"/>
        <c:auto val="1"/>
        <c:lblAlgn val="ctr"/>
        <c:lblOffset val="100"/>
      </c:catAx>
      <c:valAx>
        <c:axId val="109042304"/>
        <c:scaling>
          <c:orientation val="minMax"/>
          <c:max val="2700"/>
          <c:min val="0"/>
        </c:scaling>
        <c:axPos val="l"/>
        <c:majorGridlines/>
        <c:numFmt formatCode="General" sourceLinked="1"/>
        <c:tickLblPos val="nextTo"/>
        <c:crossAx val="7749043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Task complexity measured in LOC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Sheet1!$B$140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Sheet1!$B$141:$B$148</c:f>
              <c:numCache>
                <c:formatCode>General</c:formatCode>
                <c:ptCount val="8"/>
                <c:pt idx="0">
                  <c:v>38</c:v>
                </c:pt>
                <c:pt idx="1">
                  <c:v>79</c:v>
                </c:pt>
                <c:pt idx="2">
                  <c:v>28</c:v>
                </c:pt>
                <c:pt idx="3">
                  <c:v>6</c:v>
                </c:pt>
                <c:pt idx="4">
                  <c:v>24</c:v>
                </c:pt>
                <c:pt idx="5">
                  <c:v>4</c:v>
                </c:pt>
                <c:pt idx="6">
                  <c:v>2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Sheet1!$C$140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Sheet1!$C$141:$C$148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21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Sheet1!$D$140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Sheet1!$D$141:$D$148</c:f>
              <c:numCache>
                <c:formatCode>General</c:formatCode>
                <c:ptCount val="8"/>
                <c:pt idx="0">
                  <c:v>57</c:v>
                </c:pt>
                <c:pt idx="1">
                  <c:v>15</c:v>
                </c:pt>
                <c:pt idx="2">
                  <c:v>26</c:v>
                </c:pt>
                <c:pt idx="3">
                  <c:v>8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</c:ser>
        <c:ser>
          <c:idx val="3"/>
          <c:order val="3"/>
          <c:tx>
            <c:strRef>
              <c:f>Sheet1!$E$140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Sheet1!$E$141:$E$148</c:f>
              <c:numCache>
                <c:formatCode>General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37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2</c:v>
                </c:pt>
                <c:pt idx="7">
                  <c:v>13</c:v>
                </c:pt>
              </c:numCache>
            </c:numRef>
          </c:val>
        </c:ser>
        <c:axId val="142162944"/>
        <c:axId val="142177792"/>
      </c:barChart>
      <c:catAx>
        <c:axId val="142162944"/>
        <c:scaling>
          <c:orientation val="minMax"/>
        </c:scaling>
        <c:axPos val="b"/>
        <c:tickLblPos val="nextTo"/>
        <c:crossAx val="142177792"/>
        <c:crosses val="autoZero"/>
        <c:auto val="1"/>
        <c:lblAlgn val="ctr"/>
        <c:lblOffset val="100"/>
      </c:catAx>
      <c:valAx>
        <c:axId val="142177792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1421629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McCabe CC of each task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Sheet1!$B$158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Sheet1!$B$159:$B$166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Sheet1!$C$158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Sheet1!$C$159:$C$166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2.5</c:v>
                </c:pt>
                <c:pt idx="7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Sheet1!$D$158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Sheet1!$D$159:$D$166</c:f>
              <c:numCache>
                <c:formatCode>General</c:formatCode>
                <c:ptCount val="8"/>
                <c:pt idx="0">
                  <c:v>2.6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Sheet1!$E$158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Sheet1!$E$159:$E$166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axId val="109722624"/>
        <c:axId val="109887488"/>
      </c:barChart>
      <c:catAx>
        <c:axId val="109722624"/>
        <c:scaling>
          <c:orientation val="minMax"/>
        </c:scaling>
        <c:axPos val="b"/>
        <c:tickLblPos val="nextTo"/>
        <c:crossAx val="109887488"/>
        <c:crosses val="autoZero"/>
        <c:auto val="1"/>
        <c:lblAlgn val="ctr"/>
        <c:lblOffset val="100"/>
      </c:catAx>
      <c:valAx>
        <c:axId val="109887488"/>
        <c:scaling>
          <c:orientation val="minMax"/>
          <c:max val="11"/>
          <c:min val="0"/>
        </c:scaling>
        <c:axPos val="l"/>
        <c:majorGridlines/>
        <c:numFmt formatCode="General" sourceLinked="1"/>
        <c:tickLblPos val="nextTo"/>
        <c:crossAx val="109722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Average development complexity (McCabe CC)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Sheet1!$F$54</c:f>
              <c:strCache>
                <c:ptCount val="1"/>
                <c:pt idx="0">
                  <c:v>McCabe CC</c:v>
                </c:pt>
              </c:strCache>
            </c:strRef>
          </c:tx>
          <c:dLbls>
            <c:showVal val="1"/>
          </c:dLbls>
          <c:cat>
            <c:strRef>
              <c:f>Sheet1!$A$55:$A$61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</c:v>
                </c:pt>
              </c:strCache>
            </c:strRef>
          </c:cat>
          <c:val>
            <c:numRef>
              <c:f>Sheet1!$F$55:$F$61</c:f>
              <c:numCache>
                <c:formatCode>0.00</c:formatCode>
                <c:ptCount val="7"/>
                <c:pt idx="0">
                  <c:v>1.9175</c:v>
                </c:pt>
                <c:pt idx="1">
                  <c:v>1.8425</c:v>
                </c:pt>
                <c:pt idx="2">
                  <c:v>2.2925</c:v>
                </c:pt>
                <c:pt idx="3">
                  <c:v>2.0925000000000002</c:v>
                </c:pt>
                <c:pt idx="4">
                  <c:v>1.7</c:v>
                </c:pt>
                <c:pt idx="5">
                  <c:v>2.5525000000000002</c:v>
                </c:pt>
                <c:pt idx="6">
                  <c:v>2.1262500000000002</c:v>
                </c:pt>
              </c:numCache>
            </c:numRef>
          </c:val>
        </c:ser>
        <c:axId val="61282176"/>
        <c:axId val="61283712"/>
      </c:barChart>
      <c:catAx>
        <c:axId val="61282176"/>
        <c:scaling>
          <c:orientation val="minMax"/>
        </c:scaling>
        <c:axPos val="b"/>
        <c:tickLblPos val="nextTo"/>
        <c:crossAx val="61283712"/>
        <c:crosses val="autoZero"/>
        <c:auto val="1"/>
        <c:lblAlgn val="ctr"/>
        <c:lblOffset val="100"/>
      </c:catAx>
      <c:valAx>
        <c:axId val="61283712"/>
        <c:scaling>
          <c:orientation val="minMax"/>
          <c:max val="2.7"/>
          <c:min val="0"/>
        </c:scaling>
        <c:axPos val="l"/>
        <c:majorGridlines/>
        <c:numFmt formatCode="0.00" sourceLinked="1"/>
        <c:tickLblPos val="nextTo"/>
        <c:crossAx val="6128217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development effort </a:t>
            </a:r>
            <a:br>
              <a:rPr lang="en-US" sz="1200"/>
            </a:br>
            <a:r>
              <a:rPr lang="en-US" sz="1200"/>
              <a:t>(</a:t>
            </a:r>
            <a:r>
              <a:rPr lang="en-US" sz="1200" baseline="0"/>
              <a:t> Lines of Code)</a:t>
            </a:r>
            <a:endParaRPr lang="en-US" sz="12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Sheet1!$B$54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Sheet1!$A$55:$A$61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</c:v>
                </c:pt>
              </c:strCache>
            </c:strRef>
          </c:cat>
          <c:val>
            <c:numRef>
              <c:f>Sheet1!$B$55:$B$61</c:f>
              <c:numCache>
                <c:formatCode>General</c:formatCode>
                <c:ptCount val="7"/>
                <c:pt idx="0">
                  <c:v>1980</c:v>
                </c:pt>
                <c:pt idx="1">
                  <c:v>2037</c:v>
                </c:pt>
                <c:pt idx="2">
                  <c:v>2355</c:v>
                </c:pt>
                <c:pt idx="3">
                  <c:v>2465</c:v>
                </c:pt>
                <c:pt idx="4">
                  <c:v>908</c:v>
                </c:pt>
                <c:pt idx="5">
                  <c:v>1629</c:v>
                </c:pt>
                <c:pt idx="6">
                  <c:v>2537</c:v>
                </c:pt>
              </c:numCache>
            </c:numRef>
          </c:val>
        </c:ser>
        <c:axId val="108474368"/>
        <c:axId val="108475904"/>
      </c:barChart>
      <c:catAx>
        <c:axId val="108474368"/>
        <c:scaling>
          <c:orientation val="minMax"/>
        </c:scaling>
        <c:axPos val="b"/>
        <c:tickLblPos val="nextTo"/>
        <c:crossAx val="108475904"/>
        <c:crosses val="autoZero"/>
        <c:auto val="1"/>
        <c:lblAlgn val="ctr"/>
        <c:lblOffset val="100"/>
      </c:catAx>
      <c:valAx>
        <c:axId val="108475904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08474368"/>
        <c:crosses val="autoZero"/>
        <c:crossBetween val="between"/>
      </c:valAx>
    </c:plotArea>
    <c:plotVisOnly val="1"/>
  </c:chart>
  <c:spPr>
    <a:ln w="9525"/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publish/subscrine</a:t>
            </a:r>
            <a:r>
              <a:rPr lang="en-US" sz="1400" baseline="0"/>
              <a:t> </a:t>
            </a:r>
            <a:r>
              <a:rPr lang="en-US" sz="1400"/>
              <a:t>Infrastructure</a:t>
            </a:r>
            <a:r>
              <a:rPr lang="en-US" sz="1400" baseline="0"/>
              <a:t> sizes (in </a:t>
            </a:r>
            <a:r>
              <a:rPr lang="en-US" sz="1400"/>
              <a:t>LOC)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Sheet1!$B$25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(Sheet1!$A$26,Sheet1!$A$28,Sheet1!$A$30:$A$32)</c:f>
              <c:strCache>
                <c:ptCount val="5"/>
                <c:pt idx="0">
                  <c:v>Siena</c:v>
                </c:pt>
                <c:pt idx="1">
                  <c:v>CORBA-NS Implementation</c:v>
                </c:pt>
                <c:pt idx="2">
                  <c:v>Java Spaces</c:v>
                </c:pt>
                <c:pt idx="3">
                  <c:v>Yancees core</c:v>
                </c:pt>
                <c:pt idx="4">
                  <c:v>Yancees content/based</c:v>
                </c:pt>
              </c:strCache>
            </c:strRef>
          </c:cat>
          <c:val>
            <c:numRef>
              <c:f>(Sheet1!$B$26,Sheet1!$B$28,Sheet1!$B$30:$B$32)</c:f>
              <c:numCache>
                <c:formatCode>General</c:formatCode>
                <c:ptCount val="5"/>
                <c:pt idx="0">
                  <c:v>5506</c:v>
                </c:pt>
                <c:pt idx="1">
                  <c:v>12762</c:v>
                </c:pt>
                <c:pt idx="2">
                  <c:v>7003</c:v>
                </c:pt>
                <c:pt idx="3">
                  <c:v>5605</c:v>
                </c:pt>
                <c:pt idx="4">
                  <c:v>7266</c:v>
                </c:pt>
              </c:numCache>
            </c:numRef>
          </c:val>
        </c:ser>
        <c:axId val="109084672"/>
        <c:axId val="109086592"/>
      </c:barChart>
      <c:catAx>
        <c:axId val="109084672"/>
        <c:scaling>
          <c:orientation val="minMax"/>
        </c:scaling>
        <c:axPos val="b"/>
        <c:tickLblPos val="nextTo"/>
        <c:crossAx val="109086592"/>
        <c:crosses val="autoZero"/>
        <c:auto val="1"/>
        <c:lblAlgn val="ctr"/>
        <c:lblOffset val="100"/>
      </c:catAx>
      <c:valAx>
        <c:axId val="109086592"/>
        <c:scaling>
          <c:orientation val="minMax"/>
        </c:scaling>
        <c:axPos val="l"/>
        <c:majorGridlines/>
        <c:numFmt formatCode="General" sourceLinked="1"/>
        <c:tickLblPos val="nextTo"/>
        <c:crossAx val="109084672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processing time delays (ms)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Sheet1!$A$19</c:f>
              <c:strCache>
                <c:ptCount val="1"/>
                <c:pt idx="0">
                  <c:v>StateFilter</c:v>
                </c:pt>
              </c:strCache>
            </c:strRef>
          </c:tx>
          <c:cat>
            <c:strRef>
              <c:f>Sheet1!$B$18:$F$18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  <c:pt idx="4">
                  <c:v>CORBA-NS</c:v>
                </c:pt>
              </c:strCache>
            </c:strRef>
          </c:cat>
          <c:val>
            <c:numRef>
              <c:f>Sheet1!$B$19:$F$19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167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strRef>
              <c:f>Sheet1!$A$20</c:f>
              <c:strCache>
                <c:ptCount val="1"/>
                <c:pt idx="0">
                  <c:v>EventFilter</c:v>
                </c:pt>
              </c:strCache>
            </c:strRef>
          </c:tx>
          <c:cat>
            <c:strRef>
              <c:f>Sheet1!$B$18:$F$18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  <c:pt idx="4">
                  <c:v>CORBA-NS</c:v>
                </c:pt>
              </c:strCache>
            </c:strRef>
          </c:cat>
          <c:val>
            <c:numRef>
              <c:f>Sheet1!$B$20:$F$20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67</c:v>
                </c:pt>
                <c:pt idx="3">
                  <c:v>331</c:v>
                </c:pt>
                <c:pt idx="4">
                  <c:v>695</c:v>
                </c:pt>
              </c:numCache>
            </c:numRef>
          </c:val>
        </c:ser>
        <c:ser>
          <c:idx val="2"/>
          <c:order val="2"/>
          <c:tx>
            <c:strRef>
              <c:f>Sheet1!$A$21</c:f>
              <c:strCache>
                <c:ptCount val="1"/>
                <c:pt idx="0">
                  <c:v>Pattern</c:v>
                </c:pt>
              </c:strCache>
            </c:strRef>
          </c:tx>
          <c:cat>
            <c:strRef>
              <c:f>Sheet1!$B$18:$F$18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  <c:pt idx="4">
                  <c:v>CORBA-NS</c:v>
                </c:pt>
              </c:strCache>
            </c:strRef>
          </c:cat>
          <c:val>
            <c:numRef>
              <c:f>Sheet1!$B$21:$F$21</c:f>
              <c:numCache>
                <c:formatCode>General</c:formatCode>
                <c:ptCount val="5"/>
                <c:pt idx="0">
                  <c:v>1</c:v>
                </c:pt>
                <c:pt idx="1">
                  <c:v>5</c:v>
                </c:pt>
                <c:pt idx="2">
                  <c:v>98</c:v>
                </c:pt>
                <c:pt idx="3">
                  <c:v>388</c:v>
                </c:pt>
                <c:pt idx="4">
                  <c:v>786</c:v>
                </c:pt>
              </c:numCache>
            </c:numRef>
          </c:val>
        </c:ser>
        <c:ser>
          <c:idx val="3"/>
          <c:order val="3"/>
          <c:tx>
            <c:strRef>
              <c:f>Sheet1!$A$22</c:f>
              <c:strCache>
                <c:ptCount val="1"/>
                <c:pt idx="0">
                  <c:v>Rule</c:v>
                </c:pt>
              </c:strCache>
            </c:strRef>
          </c:tx>
          <c:cat>
            <c:strRef>
              <c:f>Sheet1!$B$18:$F$18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  <c:pt idx="4">
                  <c:v>CORBA-NS</c:v>
                </c:pt>
              </c:strCache>
            </c:strRef>
          </c:cat>
          <c:val>
            <c:numRef>
              <c:f>Sheet1!$B$22:$F$22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103</c:v>
                </c:pt>
                <c:pt idx="3">
                  <c:v>493</c:v>
                </c:pt>
                <c:pt idx="4">
                  <c:v>1052</c:v>
                </c:pt>
              </c:numCache>
            </c:numRef>
          </c:val>
        </c:ser>
        <c:axId val="107553536"/>
        <c:axId val="107577728"/>
      </c:barChart>
      <c:catAx>
        <c:axId val="107553536"/>
        <c:scaling>
          <c:orientation val="minMax"/>
        </c:scaling>
        <c:axPos val="b"/>
        <c:tickLblPos val="nextTo"/>
        <c:crossAx val="107577728"/>
        <c:crosses val="autoZero"/>
        <c:auto val="1"/>
        <c:lblAlgn val="ctr"/>
        <c:lblOffset val="100"/>
      </c:catAx>
      <c:valAx>
        <c:axId val="107577728"/>
        <c:scaling>
          <c:orientation val="minMax"/>
          <c:max val="1000"/>
        </c:scaling>
        <c:axPos val="l"/>
        <c:majorGridlines/>
        <c:numFmt formatCode="General" sourceLinked="1"/>
        <c:tickLblPos val="nextTo"/>
        <c:crossAx val="1075535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Task complexity measured in LOC and CC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Sheet1!$A$112</c:f>
              <c:strCache>
                <c:ptCount val="1"/>
                <c:pt idx="0">
                  <c:v>subscribe()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Sheet1!$B$112:$I$112</c:f>
              <c:numCache>
                <c:formatCode>General</c:formatCode>
                <c:ptCount val="8"/>
                <c:pt idx="0">
                  <c:v>79</c:v>
                </c:pt>
                <c:pt idx="1">
                  <c:v>10</c:v>
                </c:pt>
                <c:pt idx="2">
                  <c:v>13</c:v>
                </c:pt>
                <c:pt idx="3">
                  <c:v>3</c:v>
                </c:pt>
                <c:pt idx="4">
                  <c:v>15</c:v>
                </c:pt>
                <c:pt idx="5">
                  <c:v>5</c:v>
                </c:pt>
                <c:pt idx="6">
                  <c:v>13</c:v>
                </c:pt>
                <c:pt idx="7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Sheet1!$A$113</c:f>
              <c:strCache>
                <c:ptCount val="1"/>
                <c:pt idx="0">
                  <c:v>parseIFilter()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Sheet1!$B$113:$I$113</c:f>
              <c:numCache>
                <c:formatCode>General</c:formatCode>
                <c:ptCount val="8"/>
                <c:pt idx="0">
                  <c:v>28</c:v>
                </c:pt>
                <c:pt idx="1">
                  <c:v>7</c:v>
                </c:pt>
                <c:pt idx="2">
                  <c:v>21</c:v>
                </c:pt>
                <c:pt idx="3">
                  <c:v>4</c:v>
                </c:pt>
                <c:pt idx="4">
                  <c:v>26</c:v>
                </c:pt>
                <c:pt idx="5">
                  <c:v>5</c:v>
                </c:pt>
                <c:pt idx="6">
                  <c:v>37</c:v>
                </c:pt>
                <c:pt idx="7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Sheet1!$A$114</c:f>
              <c:strCache>
                <c:ptCount val="1"/>
                <c:pt idx="0">
                  <c:v>publish()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Sheet1!$B$114:$I$114</c:f>
              <c:numCache>
                <c:formatCode>General</c:formatCode>
                <c:ptCount val="8"/>
                <c:pt idx="0">
                  <c:v>6</c:v>
                </c:pt>
                <c:pt idx="1">
                  <c:v>2</c:v>
                </c:pt>
                <c:pt idx="2">
                  <c:v>8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Sheet1!$A$115</c:f>
              <c:strCache>
                <c:ptCount val="1"/>
                <c:pt idx="0">
                  <c:v>parseEdemEvent()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Sheet1!$B$115:$I$115</c:f>
              <c:numCache>
                <c:formatCode>General</c:formatCode>
                <c:ptCount val="8"/>
                <c:pt idx="0">
                  <c:v>24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Sheet1!$A$116</c:f>
              <c:strCache>
                <c:ptCount val="1"/>
                <c:pt idx="0">
                  <c:v>unsubscribe()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Sheet1!$B$116:$I$116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5</c:v>
                </c:pt>
                <c:pt idx="6">
                  <c:v>14</c:v>
                </c:pt>
                <c:pt idx="7">
                  <c:v>4</c:v>
                </c:pt>
              </c:numCache>
            </c:numRef>
          </c:val>
        </c:ser>
        <c:ser>
          <c:idx val="5"/>
          <c:order val="5"/>
          <c:tx>
            <c:strRef>
              <c:f>Sheet1!$A$117</c:f>
              <c:strCache>
                <c:ptCount val="1"/>
                <c:pt idx="0">
                  <c:v>notify()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Sheet1!$B$117:$I$117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16</c:v>
                </c:pt>
                <c:pt idx="3">
                  <c:v>2.5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6"/>
          <c:order val="6"/>
          <c:tx>
            <c:strRef>
              <c:f>Sheet1!$A$118</c:f>
              <c:strCache>
                <c:ptCount val="1"/>
                <c:pt idx="0">
                  <c:v>parseNotification()</c:v>
                </c:pt>
              </c:strCache>
            </c:strRef>
          </c:tx>
          <c:cat>
            <c:multiLvlStrRef>
              <c:f>Sheet1!$B$109:$I$110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Sheet1!$B$118:$I$118</c:f>
              <c:numCache>
                <c:formatCode>General</c:formatCode>
                <c:ptCount val="8"/>
                <c:pt idx="0">
                  <c:v>25</c:v>
                </c:pt>
                <c:pt idx="1">
                  <c:v>7</c:v>
                </c:pt>
                <c:pt idx="2">
                  <c:v>9</c:v>
                </c:pt>
                <c:pt idx="3">
                  <c:v>3</c:v>
                </c:pt>
                <c:pt idx="4">
                  <c:v>18</c:v>
                </c:pt>
                <c:pt idx="5">
                  <c:v>5</c:v>
                </c:pt>
                <c:pt idx="6">
                  <c:v>13</c:v>
                </c:pt>
                <c:pt idx="7">
                  <c:v>3</c:v>
                </c:pt>
              </c:numCache>
            </c:numRef>
          </c:val>
        </c:ser>
        <c:axId val="61338368"/>
        <c:axId val="61340288"/>
      </c:barChart>
      <c:catAx>
        <c:axId val="61338368"/>
        <c:scaling>
          <c:orientation val="minMax"/>
        </c:scaling>
        <c:axPos val="b"/>
        <c:tickLblPos val="nextTo"/>
        <c:crossAx val="61340288"/>
        <c:crosses val="autoZero"/>
        <c:auto val="1"/>
        <c:lblAlgn val="ctr"/>
        <c:lblOffset val="100"/>
      </c:catAx>
      <c:valAx>
        <c:axId val="61340288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61338368"/>
        <c:crosses val="autoZero"/>
        <c:crossBetween val="between"/>
      </c:valAx>
    </c:plotArea>
    <c:legend>
      <c:legendPos val="r"/>
      <c:layout/>
    </c:legend>
    <c:plotVisOnly val="1"/>
  </c:chart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377938214786864"/>
          <c:y val="0.16156462585034015"/>
          <c:w val="0.81543576097309167"/>
          <c:h val="0.51428035781241632"/>
        </c:manualLayout>
      </c:layout>
      <c:barChart>
        <c:barDir val="col"/>
        <c:grouping val="clustered"/>
        <c:ser>
          <c:idx val="0"/>
          <c:order val="0"/>
          <c:tx>
            <c:strRef>
              <c:f>Sheet1!$B$140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Sheet1!$B$141:$B$148</c:f>
              <c:numCache>
                <c:formatCode>General</c:formatCode>
                <c:ptCount val="8"/>
                <c:pt idx="0">
                  <c:v>38</c:v>
                </c:pt>
                <c:pt idx="1">
                  <c:v>79</c:v>
                </c:pt>
                <c:pt idx="2">
                  <c:v>28</c:v>
                </c:pt>
                <c:pt idx="3">
                  <c:v>6</c:v>
                </c:pt>
                <c:pt idx="4">
                  <c:v>24</c:v>
                </c:pt>
                <c:pt idx="5">
                  <c:v>4</c:v>
                </c:pt>
                <c:pt idx="6">
                  <c:v>2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Sheet1!$C$140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Sheet1!$C$141:$C$148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21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Sheet1!$D$140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Sheet1!$D$141:$D$148</c:f>
              <c:numCache>
                <c:formatCode>General</c:formatCode>
                <c:ptCount val="8"/>
                <c:pt idx="0">
                  <c:v>57</c:v>
                </c:pt>
                <c:pt idx="1">
                  <c:v>15</c:v>
                </c:pt>
                <c:pt idx="2">
                  <c:v>26</c:v>
                </c:pt>
                <c:pt idx="3">
                  <c:v>8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</c:ser>
        <c:ser>
          <c:idx val="3"/>
          <c:order val="3"/>
          <c:tx>
            <c:strRef>
              <c:f>Sheet1!$E$140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Sheet1!$A$141:$A$148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Sheet1!$E$141:$E$148</c:f>
              <c:numCache>
                <c:formatCode>General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37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2</c:v>
                </c:pt>
                <c:pt idx="7">
                  <c:v>13</c:v>
                </c:pt>
              </c:numCache>
            </c:numRef>
          </c:val>
        </c:ser>
        <c:axId val="129295872"/>
        <c:axId val="130694144"/>
      </c:barChart>
      <c:catAx>
        <c:axId val="129295872"/>
        <c:scaling>
          <c:orientation val="minMax"/>
        </c:scaling>
        <c:axPos val="b"/>
        <c:tickLblPos val="nextTo"/>
        <c:crossAx val="130694144"/>
        <c:crosses val="autoZero"/>
        <c:auto val="1"/>
        <c:lblAlgn val="ctr"/>
        <c:lblOffset val="100"/>
      </c:catAx>
      <c:valAx>
        <c:axId val="130694144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129295872"/>
        <c:crosses val="autoZero"/>
        <c:crossBetween val="between"/>
      </c:valAx>
    </c:plotArea>
    <c:legend>
      <c:legendPos val="t"/>
      <c:layout/>
    </c:legend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742574394559519"/>
          <c:y val="0.15858843537414963"/>
          <c:w val="0.83114252868787175"/>
          <c:h val="0.51725654828860679"/>
        </c:manualLayout>
      </c:layout>
      <c:barChart>
        <c:barDir val="col"/>
        <c:grouping val="clustered"/>
        <c:ser>
          <c:idx val="0"/>
          <c:order val="0"/>
          <c:tx>
            <c:strRef>
              <c:f>Sheet1!$B$158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Sheet1!$B$159:$B$166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Sheet1!$C$158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Sheet1!$C$159:$C$166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2.5</c:v>
                </c:pt>
                <c:pt idx="7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Sheet1!$D$158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Sheet1!$D$159:$D$166</c:f>
              <c:numCache>
                <c:formatCode>General</c:formatCode>
                <c:ptCount val="8"/>
                <c:pt idx="0">
                  <c:v>2.6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Sheet1!$E$158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Sheet1!$A$159:$A$166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Sheet1!$E$159:$E$166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axId val="65800832"/>
        <c:axId val="77491200"/>
      </c:barChart>
      <c:catAx>
        <c:axId val="65800832"/>
        <c:scaling>
          <c:orientation val="minMax"/>
        </c:scaling>
        <c:axPos val="b"/>
        <c:tickLblPos val="nextTo"/>
        <c:crossAx val="77491200"/>
        <c:crosses val="autoZero"/>
        <c:auto val="1"/>
        <c:lblAlgn val="ctr"/>
        <c:lblOffset val="100"/>
      </c:catAx>
      <c:valAx>
        <c:axId val="7749120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65800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424109585246435"/>
          <c:y val="1.2754097702072956E-2"/>
          <c:w val="0.80660323132431666"/>
          <c:h val="0.10842037602442552"/>
        </c:manualLayout>
      </c:layout>
    </c:legend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Code devoted to adaptation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Sheet1!$C$63</c:f>
              <c:strCache>
                <c:ptCount val="1"/>
                <c:pt idx="0">
                  <c:v>Adaptation code</c:v>
                </c:pt>
              </c:strCache>
            </c:strRef>
          </c:tx>
          <c:dLbls>
            <c:showVal val="1"/>
          </c:dLbls>
          <c:cat>
            <c:strRef>
              <c:f>Sheet1!$A$64:$A$68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</c:v>
                </c:pt>
              </c:strCache>
            </c:strRef>
          </c:cat>
          <c:val>
            <c:numRef>
              <c:f>Sheet1!$C$64:$C$68</c:f>
              <c:numCache>
                <c:formatCode>General</c:formatCode>
                <c:ptCount val="5"/>
                <c:pt idx="0">
                  <c:v>0</c:v>
                </c:pt>
                <c:pt idx="1">
                  <c:v>256</c:v>
                </c:pt>
                <c:pt idx="2">
                  <c:v>574</c:v>
                </c:pt>
                <c:pt idx="3">
                  <c:v>684</c:v>
                </c:pt>
                <c:pt idx="4">
                  <c:v>1252</c:v>
                </c:pt>
              </c:numCache>
            </c:numRef>
          </c:val>
        </c:ser>
        <c:ser>
          <c:idx val="1"/>
          <c:order val="1"/>
          <c:tx>
            <c:strRef>
              <c:f>Sheet1!$D$63</c:f>
              <c:strCache>
                <c:ptCount val="1"/>
                <c:pt idx="0">
                  <c:v>Rest of code</c:v>
                </c:pt>
              </c:strCache>
            </c:strRef>
          </c:tx>
          <c:dLbls>
            <c:showVal val="1"/>
          </c:dLbls>
          <c:cat>
            <c:strRef>
              <c:f>Sheet1!$A$64:$A$68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</c:v>
                </c:pt>
              </c:strCache>
            </c:strRef>
          </c:cat>
          <c:val>
            <c:numRef>
              <c:f>Sheet1!$D$64:$D$68</c:f>
              <c:numCache>
                <c:formatCode>General</c:formatCode>
                <c:ptCount val="5"/>
                <c:pt idx="0">
                  <c:v>1980</c:v>
                </c:pt>
                <c:pt idx="1">
                  <c:v>1781</c:v>
                </c:pt>
                <c:pt idx="2">
                  <c:v>1781</c:v>
                </c:pt>
                <c:pt idx="3">
                  <c:v>1781</c:v>
                </c:pt>
                <c:pt idx="4">
                  <c:v>1285</c:v>
                </c:pt>
              </c:numCache>
            </c:numRef>
          </c:val>
        </c:ser>
        <c:overlap val="100"/>
        <c:axId val="128275584"/>
        <c:axId val="128401408"/>
      </c:barChart>
      <c:catAx>
        <c:axId val="128275584"/>
        <c:scaling>
          <c:orientation val="minMax"/>
        </c:scaling>
        <c:axPos val="b"/>
        <c:tickLblPos val="nextTo"/>
        <c:crossAx val="128401408"/>
        <c:crosses val="autoZero"/>
        <c:auto val="1"/>
        <c:lblAlgn val="ctr"/>
        <c:lblOffset val="100"/>
      </c:catAx>
      <c:valAx>
        <c:axId val="128401408"/>
        <c:scaling>
          <c:orientation val="minMax"/>
        </c:scaling>
        <c:axPos val="l"/>
        <c:majorGridlines/>
        <c:numFmt formatCode="General" sourceLinked="1"/>
        <c:tickLblPos val="nextTo"/>
        <c:crossAx val="1282755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411480</xdr:colOff>
      <xdr:row>76</xdr:row>
      <xdr:rowOff>175260</xdr:rowOff>
    </xdr:from>
    <xdr:to>
      <xdr:col>13</xdr:col>
      <xdr:colOff>571500</xdr:colOff>
      <xdr:row>89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15240</xdr:colOff>
      <xdr:row>76</xdr:row>
      <xdr:rowOff>15240</xdr:rowOff>
    </xdr:from>
    <xdr:to>
      <xdr:col>6</xdr:col>
      <xdr:colOff>144780</xdr:colOff>
      <xdr:row>92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182880</xdr:colOff>
      <xdr:row>76</xdr:row>
      <xdr:rowOff>7620</xdr:rowOff>
    </xdr:from>
    <xdr:to>
      <xdr:col>2</xdr:col>
      <xdr:colOff>617220</xdr:colOff>
      <xdr:row>92</xdr:row>
      <xdr:rowOff>53340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472440</xdr:colOff>
      <xdr:row>90</xdr:row>
      <xdr:rowOff>53340</xdr:rowOff>
    </xdr:from>
    <xdr:to>
      <xdr:col>14</xdr:col>
      <xdr:colOff>457200</xdr:colOff>
      <xdr:row>103</xdr:row>
      <xdr:rowOff>137160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525780</xdr:colOff>
      <xdr:row>1</xdr:row>
      <xdr:rowOff>160020</xdr:rowOff>
    </xdr:from>
    <xdr:to>
      <xdr:col>5</xdr:col>
      <xdr:colOff>693420</xdr:colOff>
      <xdr:row>15</xdr:row>
      <xdr:rowOff>53340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99060</xdr:colOff>
      <xdr:row>120</xdr:row>
      <xdr:rowOff>38100</xdr:rowOff>
    </xdr:from>
    <xdr:to>
      <xdr:col>6</xdr:col>
      <xdr:colOff>640080</xdr:colOff>
      <xdr:row>135</xdr:row>
      <xdr:rowOff>38100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274320</xdr:colOff>
      <xdr:row>155</xdr:row>
      <xdr:rowOff>160020</xdr:rowOff>
    </xdr:from>
    <xdr:to>
      <xdr:col>14</xdr:col>
      <xdr:colOff>464820</xdr:colOff>
      <xdr:row>172</xdr:row>
      <xdr:rowOff>38100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68580</xdr:colOff>
      <xdr:row>155</xdr:row>
      <xdr:rowOff>144780</xdr:rowOff>
    </xdr:from>
    <xdr:to>
      <xdr:col>10</xdr:col>
      <xdr:colOff>137160</xdr:colOff>
      <xdr:row>172</xdr:row>
      <xdr:rowOff>22860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53340</xdr:colOff>
      <xdr:row>61</xdr:row>
      <xdr:rowOff>7620</xdr:rowOff>
    </xdr:from>
    <xdr:to>
      <xdr:col>15</xdr:col>
      <xdr:colOff>365760</xdr:colOff>
      <xdr:row>76</xdr:row>
      <xdr:rowOff>7620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274320</xdr:colOff>
      <xdr:row>174</xdr:row>
      <xdr:rowOff>91440</xdr:rowOff>
    </xdr:from>
    <xdr:to>
      <xdr:col>5</xdr:col>
      <xdr:colOff>556260</xdr:colOff>
      <xdr:row>189</xdr:row>
      <xdr:rowOff>68580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236220</xdr:colOff>
      <xdr:row>174</xdr:row>
      <xdr:rowOff>91440</xdr:rowOff>
    </xdr:from>
    <xdr:to>
      <xdr:col>12</xdr:col>
      <xdr:colOff>579120</xdr:colOff>
      <xdr:row>189</xdr:row>
      <xdr:rowOff>83820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3"/>
  <sheetViews>
    <sheetView tabSelected="1" topLeftCell="D52" workbookViewId="0">
      <selection activeCell="C65" sqref="C65"/>
    </sheetView>
  </sheetViews>
  <sheetFormatPr defaultRowHeight="14.4"/>
  <cols>
    <col min="1" max="1" width="18.44140625" customWidth="1"/>
    <col min="2" max="2" width="10.88671875" customWidth="1"/>
    <col min="3" max="3" width="10.77734375" customWidth="1"/>
    <col min="4" max="5" width="11.21875" customWidth="1"/>
    <col min="6" max="6" width="11.44140625" customWidth="1"/>
    <col min="7" max="7" width="10" customWidth="1"/>
    <col min="8" max="8" width="10.6640625" customWidth="1"/>
    <col min="9" max="9" width="9.21875" customWidth="1"/>
    <col min="10" max="10" width="11.21875" customWidth="1"/>
    <col min="12" max="12" width="11.6640625" customWidth="1"/>
  </cols>
  <sheetData>
    <row r="1" spans="1:8" ht="18">
      <c r="A1" s="6" t="s">
        <v>53</v>
      </c>
    </row>
    <row r="4" spans="1:8">
      <c r="A4" s="1"/>
      <c r="B4" s="1"/>
      <c r="C4" s="1"/>
      <c r="D4" s="1"/>
      <c r="E4" s="1"/>
      <c r="F4" s="1"/>
      <c r="G4" s="1"/>
      <c r="H4" s="1"/>
    </row>
    <row r="9" spans="1:8">
      <c r="A9" s="1"/>
    </row>
    <row r="12" spans="1:8">
      <c r="A12" s="1"/>
      <c r="B12" s="1"/>
      <c r="C12" s="1"/>
      <c r="D12" s="1"/>
      <c r="E12" s="1"/>
      <c r="F12" s="1"/>
      <c r="G12" s="1"/>
      <c r="H12" s="1"/>
    </row>
    <row r="18" spans="1:6">
      <c r="A18" s="1" t="s">
        <v>7</v>
      </c>
      <c r="B18" s="1" t="s">
        <v>4</v>
      </c>
      <c r="C18" s="1" t="s">
        <v>0</v>
      </c>
      <c r="D18" s="1" t="s">
        <v>3</v>
      </c>
      <c r="E18" s="1" t="s">
        <v>2</v>
      </c>
      <c r="F18" s="1" t="s">
        <v>1</v>
      </c>
    </row>
    <row r="19" spans="1:6">
      <c r="A19" t="s">
        <v>48</v>
      </c>
      <c r="B19">
        <v>1</v>
      </c>
      <c r="C19">
        <v>1</v>
      </c>
      <c r="D19">
        <v>5</v>
      </c>
      <c r="E19">
        <v>167</v>
      </c>
      <c r="F19">
        <v>1</v>
      </c>
    </row>
    <row r="20" spans="1:6">
      <c r="A20" t="s">
        <v>49</v>
      </c>
      <c r="B20">
        <v>1</v>
      </c>
      <c r="C20">
        <v>2</v>
      </c>
      <c r="D20">
        <v>67</v>
      </c>
      <c r="E20">
        <v>331</v>
      </c>
      <c r="F20">
        <v>695</v>
      </c>
    </row>
    <row r="21" spans="1:6">
      <c r="A21" t="s">
        <v>5</v>
      </c>
      <c r="B21">
        <v>1</v>
      </c>
      <c r="C21">
        <v>5</v>
      </c>
      <c r="D21">
        <v>98</v>
      </c>
      <c r="E21">
        <v>388</v>
      </c>
      <c r="F21">
        <v>786</v>
      </c>
    </row>
    <row r="22" spans="1:6">
      <c r="A22" t="s">
        <v>6</v>
      </c>
      <c r="B22">
        <v>2</v>
      </c>
      <c r="C22">
        <v>4</v>
      </c>
      <c r="D22">
        <v>103</v>
      </c>
      <c r="E22">
        <v>493</v>
      </c>
      <c r="F22">
        <v>1052</v>
      </c>
    </row>
    <row r="25" spans="1:6">
      <c r="A25" s="1" t="s">
        <v>32</v>
      </c>
      <c r="B25" s="1" t="s">
        <v>15</v>
      </c>
      <c r="C25" s="1" t="s">
        <v>21</v>
      </c>
      <c r="D25" s="1" t="s">
        <v>16</v>
      </c>
      <c r="E25" s="1" t="s">
        <v>19</v>
      </c>
      <c r="F25" s="1" t="s">
        <v>20</v>
      </c>
    </row>
    <row r="26" spans="1:6">
      <c r="A26" t="s">
        <v>0</v>
      </c>
      <c r="B26">
        <v>5506</v>
      </c>
      <c r="C26">
        <v>471</v>
      </c>
      <c r="D26">
        <v>62</v>
      </c>
      <c r="E26">
        <v>7</v>
      </c>
      <c r="F26" s="2">
        <v>2.73</v>
      </c>
    </row>
    <row r="27" spans="1:6">
      <c r="A27" s="4" t="s">
        <v>35</v>
      </c>
      <c r="B27" s="4">
        <v>85128</v>
      </c>
      <c r="C27" s="4">
        <v>5731</v>
      </c>
      <c r="D27" s="4">
        <v>1196</v>
      </c>
      <c r="E27" s="4">
        <v>208</v>
      </c>
      <c r="F27" s="2">
        <v>1.9</v>
      </c>
    </row>
    <row r="28" spans="1:6">
      <c r="A28" s="4" t="s">
        <v>36</v>
      </c>
      <c r="B28" s="4">
        <v>12762</v>
      </c>
      <c r="C28" s="4">
        <v>835</v>
      </c>
      <c r="D28" s="4">
        <v>61</v>
      </c>
      <c r="E28" s="4">
        <v>17</v>
      </c>
      <c r="F28" s="2">
        <v>2.33</v>
      </c>
    </row>
    <row r="29" spans="1:6">
      <c r="A29" t="s">
        <v>1</v>
      </c>
      <c r="B29">
        <f>B27+B28</f>
        <v>97890</v>
      </c>
      <c r="C29">
        <f t="shared" ref="C29:E29" si="0">C27+C28</f>
        <v>6566</v>
      </c>
      <c r="D29">
        <f t="shared" si="0"/>
        <v>1257</v>
      </c>
      <c r="E29">
        <f t="shared" si="0"/>
        <v>225</v>
      </c>
      <c r="F29" s="2">
        <f>AVERAGE(F27:F28)</f>
        <v>2.1150000000000002</v>
      </c>
    </row>
    <row r="30" spans="1:6">
      <c r="A30" t="s">
        <v>33</v>
      </c>
      <c r="B30">
        <v>7003</v>
      </c>
    </row>
    <row r="31" spans="1:6">
      <c r="A31" t="s">
        <v>34</v>
      </c>
      <c r="B31">
        <v>5605</v>
      </c>
      <c r="C31">
        <v>471</v>
      </c>
      <c r="D31">
        <v>72</v>
      </c>
      <c r="E31">
        <v>27</v>
      </c>
      <c r="F31" s="2">
        <v>2.25</v>
      </c>
    </row>
    <row r="32" spans="1:6">
      <c r="A32" t="s">
        <v>37</v>
      </c>
      <c r="B32">
        <v>7266</v>
      </c>
      <c r="C32">
        <v>621</v>
      </c>
      <c r="D32">
        <v>87</v>
      </c>
      <c r="E32">
        <v>27</v>
      </c>
      <c r="F32" s="2">
        <v>2.34</v>
      </c>
    </row>
    <row r="34" spans="1:8">
      <c r="A34" s="1" t="s">
        <v>12</v>
      </c>
      <c r="B34" s="1" t="s">
        <v>15</v>
      </c>
      <c r="C34" s="1" t="s">
        <v>21</v>
      </c>
      <c r="D34" s="1" t="s">
        <v>16</v>
      </c>
      <c r="E34" s="1" t="s">
        <v>19</v>
      </c>
      <c r="F34" s="1" t="s">
        <v>20</v>
      </c>
    </row>
    <row r="35" spans="1:8">
      <c r="A35" t="s">
        <v>31</v>
      </c>
      <c r="B35" s="3">
        <v>1062</v>
      </c>
      <c r="C35" s="3">
        <v>56</v>
      </c>
      <c r="D35" s="3">
        <v>17</v>
      </c>
      <c r="E35" s="3">
        <v>0</v>
      </c>
      <c r="F35" s="2">
        <v>2.2999999999999998</v>
      </c>
    </row>
    <row r="36" spans="1:8">
      <c r="A36" t="s">
        <v>13</v>
      </c>
      <c r="B36">
        <v>274</v>
      </c>
      <c r="C36">
        <v>14</v>
      </c>
      <c r="D36">
        <v>2</v>
      </c>
      <c r="E36">
        <v>0</v>
      </c>
      <c r="F36" s="2">
        <v>2.6</v>
      </c>
    </row>
    <row r="37" spans="1:8">
      <c r="A37" s="1" t="s">
        <v>14</v>
      </c>
      <c r="B37">
        <v>192</v>
      </c>
      <c r="C37">
        <v>0</v>
      </c>
      <c r="D37">
        <v>1</v>
      </c>
      <c r="E37">
        <v>22</v>
      </c>
      <c r="F37" s="2">
        <v>1</v>
      </c>
      <c r="H37" t="s">
        <v>50</v>
      </c>
    </row>
    <row r="38" spans="1:8">
      <c r="A38" s="1" t="s">
        <v>18</v>
      </c>
      <c r="B38">
        <v>1206</v>
      </c>
      <c r="C38">
        <v>128</v>
      </c>
      <c r="D38">
        <v>17</v>
      </c>
      <c r="E38">
        <v>0</v>
      </c>
      <c r="F38" s="2">
        <v>2.17</v>
      </c>
    </row>
    <row r="39" spans="1:8">
      <c r="A39" s="1" t="s">
        <v>28</v>
      </c>
      <c r="B39">
        <v>383</v>
      </c>
      <c r="C39">
        <v>38</v>
      </c>
      <c r="D39">
        <v>6</v>
      </c>
      <c r="E39">
        <v>5</v>
      </c>
      <c r="F39" s="2">
        <v>2.2000000000000002</v>
      </c>
    </row>
    <row r="40" spans="1:8">
      <c r="A40" t="s">
        <v>27</v>
      </c>
      <c r="B40">
        <v>199</v>
      </c>
      <c r="C40">
        <v>17</v>
      </c>
      <c r="D40">
        <v>3</v>
      </c>
      <c r="E40">
        <v>2</v>
      </c>
      <c r="F40" s="2">
        <v>2.2999999999999998</v>
      </c>
    </row>
    <row r="41" spans="1:8">
      <c r="A41" t="s">
        <v>22</v>
      </c>
      <c r="B41">
        <v>256</v>
      </c>
      <c r="C41">
        <v>39</v>
      </c>
      <c r="D41">
        <v>2</v>
      </c>
      <c r="E41">
        <v>0</v>
      </c>
      <c r="F41" s="2">
        <v>2</v>
      </c>
    </row>
    <row r="42" spans="1:8">
      <c r="A42" t="s">
        <v>23</v>
      </c>
      <c r="B42">
        <v>574</v>
      </c>
      <c r="C42">
        <v>22</v>
      </c>
      <c r="D42">
        <v>3</v>
      </c>
      <c r="E42">
        <v>0</v>
      </c>
      <c r="F42" s="2">
        <v>3.8</v>
      </c>
    </row>
    <row r="43" spans="1:8">
      <c r="A43" t="s">
        <v>24</v>
      </c>
      <c r="B43">
        <v>684</v>
      </c>
      <c r="C43">
        <v>50</v>
      </c>
      <c r="D43">
        <v>7</v>
      </c>
      <c r="E43">
        <v>1</v>
      </c>
      <c r="F43" s="2">
        <v>3</v>
      </c>
    </row>
    <row r="44" spans="1:8">
      <c r="A44" t="s">
        <v>25</v>
      </c>
      <c r="B44">
        <v>716</v>
      </c>
      <c r="C44">
        <v>53</v>
      </c>
      <c r="D44">
        <v>7</v>
      </c>
      <c r="E44">
        <v>0</v>
      </c>
      <c r="F44" s="2">
        <v>2.4</v>
      </c>
    </row>
    <row r="45" spans="1:8">
      <c r="A45" t="s">
        <v>38</v>
      </c>
      <c r="B45">
        <v>159</v>
      </c>
      <c r="C45">
        <v>16</v>
      </c>
      <c r="D45">
        <v>3</v>
      </c>
      <c r="E45">
        <v>2</v>
      </c>
      <c r="F45" s="2">
        <v>1.4</v>
      </c>
    </row>
    <row r="46" spans="1:8">
      <c r="A46" t="s">
        <v>39</v>
      </c>
      <c r="B46">
        <v>119</v>
      </c>
      <c r="C46">
        <v>14</v>
      </c>
      <c r="D46">
        <v>2</v>
      </c>
      <c r="E46">
        <v>1</v>
      </c>
      <c r="F46" s="2">
        <v>3.14</v>
      </c>
    </row>
    <row r="47" spans="1:8">
      <c r="A47" t="s">
        <v>40</v>
      </c>
      <c r="B47">
        <v>226</v>
      </c>
      <c r="C47">
        <v>12</v>
      </c>
      <c r="D47">
        <v>2</v>
      </c>
      <c r="E47">
        <v>0</v>
      </c>
      <c r="F47" s="2">
        <v>5.0999999999999996</v>
      </c>
    </row>
    <row r="48" spans="1:8">
      <c r="A48" t="s">
        <v>41</v>
      </c>
      <c r="B48">
        <v>365</v>
      </c>
      <c r="C48">
        <v>36</v>
      </c>
      <c r="D48">
        <v>5</v>
      </c>
      <c r="E48">
        <v>1</v>
      </c>
      <c r="F48" s="2">
        <v>2.7</v>
      </c>
    </row>
    <row r="49" spans="1:8">
      <c r="A49" t="s">
        <v>42</v>
      </c>
      <c r="B49">
        <v>261</v>
      </c>
      <c r="C49">
        <v>21</v>
      </c>
      <c r="D49">
        <v>3</v>
      </c>
      <c r="E49">
        <v>0</v>
      </c>
      <c r="F49" s="2">
        <v>2.4</v>
      </c>
    </row>
    <row r="50" spans="1:8">
      <c r="A50" t="s">
        <v>43</v>
      </c>
      <c r="B50">
        <v>116</v>
      </c>
      <c r="C50">
        <v>12</v>
      </c>
      <c r="D50">
        <v>1</v>
      </c>
      <c r="E50">
        <v>0</v>
      </c>
      <c r="F50" s="2">
        <v>2.08</v>
      </c>
    </row>
    <row r="51" spans="1:8">
      <c r="A51" t="s">
        <v>44</v>
      </c>
      <c r="B51">
        <v>93</v>
      </c>
      <c r="F51" s="2"/>
    </row>
    <row r="52" spans="1:8">
      <c r="A52" t="s">
        <v>47</v>
      </c>
      <c r="B52">
        <f>49+51</f>
        <v>100</v>
      </c>
      <c r="F52" s="2"/>
    </row>
    <row r="53" spans="1:8">
      <c r="F53" s="2"/>
    </row>
    <row r="54" spans="1:8">
      <c r="A54" s="1" t="s">
        <v>26</v>
      </c>
      <c r="B54" s="1" t="s">
        <v>15</v>
      </c>
      <c r="C54" s="1" t="s">
        <v>21</v>
      </c>
      <c r="D54" s="1" t="s">
        <v>16</v>
      </c>
      <c r="E54" s="1" t="s">
        <v>19</v>
      </c>
      <c r="F54" s="1" t="s">
        <v>20</v>
      </c>
    </row>
    <row r="55" spans="1:8">
      <c r="A55" t="s">
        <v>4</v>
      </c>
      <c r="B55">
        <f>SUM(B37:B40)</f>
        <v>1980</v>
      </c>
      <c r="C55">
        <f t="shared" ref="C55:E55" si="1">SUM(C37:C40)</f>
        <v>183</v>
      </c>
      <c r="D55">
        <f t="shared" si="1"/>
        <v>27</v>
      </c>
      <c r="E55">
        <f t="shared" si="1"/>
        <v>29</v>
      </c>
      <c r="F55" s="2">
        <f>AVERAGE(F37:F40)</f>
        <v>1.9175</v>
      </c>
    </row>
    <row r="56" spans="1:8">
      <c r="A56" t="s">
        <v>0</v>
      </c>
      <c r="B56">
        <f>SUM(B37,B38,B39,B41)</f>
        <v>2037</v>
      </c>
      <c r="C56">
        <f t="shared" ref="C56:E56" si="2">SUM(C37,C38,C39,C41)</f>
        <v>205</v>
      </c>
      <c r="D56">
        <f t="shared" si="2"/>
        <v>26</v>
      </c>
      <c r="E56">
        <f t="shared" si="2"/>
        <v>27</v>
      </c>
      <c r="F56" s="2">
        <f>AVERAGE(F37,F38,F39,F41)</f>
        <v>1.8425</v>
      </c>
    </row>
    <row r="57" spans="1:8">
      <c r="A57" t="s">
        <v>1</v>
      </c>
      <c r="B57">
        <f>SUM(B37,B38,B39,B42)</f>
        <v>2355</v>
      </c>
      <c r="C57">
        <f t="shared" ref="C57:E57" si="3">SUM(C37,C38,C39,C42)</f>
        <v>188</v>
      </c>
      <c r="D57">
        <f t="shared" si="3"/>
        <v>27</v>
      </c>
      <c r="E57">
        <f t="shared" si="3"/>
        <v>27</v>
      </c>
      <c r="F57" s="2">
        <f>AVERAGE(F37:F39,F42)</f>
        <v>2.2925</v>
      </c>
    </row>
    <row r="58" spans="1:8">
      <c r="A58" t="s">
        <v>2</v>
      </c>
      <c r="B58">
        <f>SUM(B37,B38,B39,B43)</f>
        <v>2465</v>
      </c>
      <c r="C58">
        <f t="shared" ref="C58:E58" si="4">SUM(C37,C38,C39,C43)</f>
        <v>216</v>
      </c>
      <c r="D58">
        <f t="shared" si="4"/>
        <v>31</v>
      </c>
      <c r="E58">
        <f t="shared" si="4"/>
        <v>28</v>
      </c>
      <c r="F58" s="2">
        <f>AVERAGE(F37:F39,F43)</f>
        <v>2.0925000000000002</v>
      </c>
    </row>
    <row r="59" spans="1:8">
      <c r="A59" t="s">
        <v>45</v>
      </c>
      <c r="B59">
        <f>SUM(B37,B44)</f>
        <v>908</v>
      </c>
      <c r="C59">
        <f t="shared" ref="C59:E59" si="5">SUM(C37,C44)</f>
        <v>53</v>
      </c>
      <c r="D59">
        <f t="shared" si="5"/>
        <v>8</v>
      </c>
      <c r="E59">
        <f t="shared" si="5"/>
        <v>22</v>
      </c>
      <c r="F59" s="2">
        <f>AVERAGE(F37,F44)</f>
        <v>1.7</v>
      </c>
      <c r="H59" t="s">
        <v>29</v>
      </c>
    </row>
    <row r="60" spans="1:8">
      <c r="A60" t="s">
        <v>46</v>
      </c>
      <c r="B60">
        <f>SUM(B39,B45:B50)</f>
        <v>1629</v>
      </c>
      <c r="C60">
        <f t="shared" ref="C60:E60" si="6">SUM(C39,C45:C50)</f>
        <v>149</v>
      </c>
      <c r="D60">
        <f t="shared" si="6"/>
        <v>22</v>
      </c>
      <c r="E60">
        <f t="shared" si="6"/>
        <v>9</v>
      </c>
      <c r="F60" s="2">
        <f>AVERAGE(F39,F45,F45:F50)</f>
        <v>2.5525000000000002</v>
      </c>
      <c r="H60" t="s">
        <v>30</v>
      </c>
    </row>
    <row r="61" spans="1:8">
      <c r="A61" t="s">
        <v>3</v>
      </c>
      <c r="B61">
        <f>B59+B60</f>
        <v>2537</v>
      </c>
      <c r="C61">
        <f t="shared" ref="C61:E61" si="7">C59+C60</f>
        <v>202</v>
      </c>
      <c r="D61">
        <f t="shared" si="7"/>
        <v>30</v>
      </c>
      <c r="E61">
        <f t="shared" si="7"/>
        <v>31</v>
      </c>
      <c r="F61" s="2">
        <f>AVERAGE(F59:F60)</f>
        <v>2.1262500000000002</v>
      </c>
    </row>
    <row r="62" spans="1:8">
      <c r="F62" s="2"/>
    </row>
    <row r="63" spans="1:8">
      <c r="A63" s="1" t="s">
        <v>75</v>
      </c>
      <c r="B63" s="8" t="s">
        <v>52</v>
      </c>
      <c r="C63" s="8" t="s">
        <v>77</v>
      </c>
      <c r="D63" s="1" t="s">
        <v>76</v>
      </c>
      <c r="E63" s="8" t="s">
        <v>51</v>
      </c>
      <c r="F63" s="2"/>
    </row>
    <row r="64" spans="1:8">
      <c r="A64" t="s">
        <v>4</v>
      </c>
      <c r="B64">
        <v>1980</v>
      </c>
      <c r="C64">
        <v>0</v>
      </c>
      <c r="D64">
        <f>B64-C64</f>
        <v>1980</v>
      </c>
      <c r="E64" s="5">
        <f>C64/B64</f>
        <v>0</v>
      </c>
      <c r="F64" s="2"/>
    </row>
    <row r="65" spans="1:6">
      <c r="A65" t="s">
        <v>0</v>
      </c>
      <c r="B65">
        <v>2037</v>
      </c>
      <c r="C65">
        <f>B41</f>
        <v>256</v>
      </c>
      <c r="D65">
        <f t="shared" ref="D65:D68" si="8">B65-C65</f>
        <v>1781</v>
      </c>
      <c r="E65" s="5">
        <f>C65/B65</f>
        <v>0.12567501227295041</v>
      </c>
      <c r="F65" s="2"/>
    </row>
    <row r="66" spans="1:6">
      <c r="A66" t="s">
        <v>1</v>
      </c>
      <c r="B66">
        <v>2355</v>
      </c>
      <c r="C66">
        <f t="shared" ref="C66:C67" si="9">B42</f>
        <v>574</v>
      </c>
      <c r="D66">
        <f t="shared" si="8"/>
        <v>1781</v>
      </c>
      <c r="E66" s="5">
        <f>C66/B66</f>
        <v>0.24373673036093418</v>
      </c>
      <c r="F66" s="2"/>
    </row>
    <row r="67" spans="1:6">
      <c r="A67" t="s">
        <v>2</v>
      </c>
      <c r="B67">
        <v>2465</v>
      </c>
      <c r="C67">
        <f t="shared" si="9"/>
        <v>684</v>
      </c>
      <c r="D67">
        <f t="shared" si="8"/>
        <v>1781</v>
      </c>
      <c r="E67" s="5">
        <f>C67/B67</f>
        <v>0.27748478701825557</v>
      </c>
      <c r="F67" s="2"/>
    </row>
    <row r="68" spans="1:6">
      <c r="A68" t="s">
        <v>3</v>
      </c>
      <c r="B68">
        <v>2537</v>
      </c>
      <c r="C68">
        <f>B44+B45+B49+B50</f>
        <v>1252</v>
      </c>
      <c r="D68">
        <f t="shared" si="8"/>
        <v>1285</v>
      </c>
      <c r="E68" s="5">
        <f>C68/B68</f>
        <v>0.49349625541978714</v>
      </c>
      <c r="F68" s="2"/>
    </row>
    <row r="69" spans="1:6">
      <c r="F69" s="2"/>
    </row>
    <row r="70" spans="1:6">
      <c r="F70" s="2"/>
    </row>
    <row r="72" spans="1:6">
      <c r="A72" s="1" t="s">
        <v>8</v>
      </c>
    </row>
    <row r="73" spans="1:6">
      <c r="A73" t="s">
        <v>10</v>
      </c>
    </row>
    <row r="74" spans="1:6">
      <c r="A74" t="s">
        <v>9</v>
      </c>
    </row>
    <row r="75" spans="1:6">
      <c r="A75" t="s">
        <v>11</v>
      </c>
    </row>
    <row r="107" spans="1:10" ht="18">
      <c r="A107" s="7" t="s">
        <v>54</v>
      </c>
    </row>
    <row r="109" spans="1:10">
      <c r="A109" s="1" t="s">
        <v>55</v>
      </c>
      <c r="B109" s="1" t="s">
        <v>1</v>
      </c>
      <c r="D109" s="1" t="s">
        <v>72</v>
      </c>
      <c r="F109" s="1" t="s">
        <v>2</v>
      </c>
      <c r="H109" s="1" t="s">
        <v>45</v>
      </c>
    </row>
    <row r="110" spans="1:10">
      <c r="A110" s="8" t="s">
        <v>56</v>
      </c>
      <c r="B110" s="8" t="s">
        <v>15</v>
      </c>
      <c r="C110" s="8" t="s">
        <v>17</v>
      </c>
      <c r="D110" s="8" t="s">
        <v>15</v>
      </c>
      <c r="E110" s="8" t="s">
        <v>17</v>
      </c>
      <c r="F110" s="8" t="s">
        <v>15</v>
      </c>
      <c r="G110" s="8" t="s">
        <v>17</v>
      </c>
      <c r="H110" s="8" t="s">
        <v>15</v>
      </c>
      <c r="I110" s="8" t="s">
        <v>17</v>
      </c>
      <c r="J110" s="8" t="s">
        <v>59</v>
      </c>
    </row>
    <row r="111" spans="1:10">
      <c r="A111" s="9" t="s">
        <v>78</v>
      </c>
      <c r="B111">
        <v>38</v>
      </c>
      <c r="C111">
        <v>8</v>
      </c>
      <c r="D111">
        <v>13</v>
      </c>
      <c r="E111">
        <v>2</v>
      </c>
      <c r="F111">
        <v>57</v>
      </c>
      <c r="G111">
        <v>2.6</v>
      </c>
      <c r="H111">
        <v>11</v>
      </c>
      <c r="I111">
        <v>2</v>
      </c>
      <c r="J111" t="s">
        <v>79</v>
      </c>
    </row>
    <row r="112" spans="1:10">
      <c r="A112" t="s">
        <v>57</v>
      </c>
      <c r="B112">
        <v>79</v>
      </c>
      <c r="C112">
        <v>10</v>
      </c>
      <c r="D112">
        <v>13</v>
      </c>
      <c r="E112">
        <v>3</v>
      </c>
      <c r="F112">
        <v>15</v>
      </c>
      <c r="G112">
        <v>5</v>
      </c>
      <c r="H112">
        <v>13</v>
      </c>
      <c r="I112">
        <v>3</v>
      </c>
      <c r="J112" t="s">
        <v>71</v>
      </c>
    </row>
    <row r="113" spans="1:10">
      <c r="A113" t="s">
        <v>66</v>
      </c>
      <c r="B113">
        <v>28</v>
      </c>
      <c r="C113">
        <v>7</v>
      </c>
      <c r="D113">
        <v>21</v>
      </c>
      <c r="E113">
        <v>4</v>
      </c>
      <c r="F113">
        <v>26</v>
      </c>
      <c r="G113">
        <v>5</v>
      </c>
      <c r="H113">
        <v>37</v>
      </c>
      <c r="I113">
        <v>5</v>
      </c>
      <c r="J113" t="s">
        <v>63</v>
      </c>
    </row>
    <row r="114" spans="1:10">
      <c r="A114" t="s">
        <v>65</v>
      </c>
      <c r="B114">
        <v>6</v>
      </c>
      <c r="C114">
        <v>2</v>
      </c>
      <c r="D114">
        <v>8</v>
      </c>
      <c r="E114">
        <v>2</v>
      </c>
      <c r="F114">
        <v>8</v>
      </c>
      <c r="G114">
        <v>3</v>
      </c>
      <c r="H114">
        <v>6</v>
      </c>
      <c r="I114">
        <v>2</v>
      </c>
      <c r="J114" t="s">
        <v>70</v>
      </c>
    </row>
    <row r="115" spans="1:10">
      <c r="A115" t="s">
        <v>67</v>
      </c>
      <c r="B115">
        <v>24</v>
      </c>
      <c r="C115">
        <v>1</v>
      </c>
      <c r="D115">
        <v>6</v>
      </c>
      <c r="E115">
        <v>1</v>
      </c>
      <c r="F115">
        <v>6</v>
      </c>
      <c r="G115">
        <v>1</v>
      </c>
      <c r="H115">
        <v>6</v>
      </c>
      <c r="I115">
        <v>1</v>
      </c>
      <c r="J115" t="s">
        <v>68</v>
      </c>
    </row>
    <row r="116" spans="1:10">
      <c r="A116" t="s">
        <v>58</v>
      </c>
      <c r="B116">
        <v>4</v>
      </c>
      <c r="C116">
        <v>1</v>
      </c>
      <c r="D116">
        <v>11</v>
      </c>
      <c r="E116">
        <v>4</v>
      </c>
      <c r="F116">
        <v>12</v>
      </c>
      <c r="G116">
        <v>5</v>
      </c>
      <c r="H116">
        <v>14</v>
      </c>
      <c r="I116">
        <v>4</v>
      </c>
      <c r="J116" t="s">
        <v>62</v>
      </c>
    </row>
    <row r="117" spans="1:10">
      <c r="A117" t="s">
        <v>60</v>
      </c>
      <c r="B117">
        <v>2</v>
      </c>
      <c r="C117">
        <v>1</v>
      </c>
      <c r="D117">
        <v>16</v>
      </c>
      <c r="E117">
        <v>2.5</v>
      </c>
      <c r="F117">
        <v>7</v>
      </c>
      <c r="G117">
        <v>2</v>
      </c>
      <c r="H117">
        <v>2</v>
      </c>
      <c r="I117">
        <v>1</v>
      </c>
      <c r="J117" t="s">
        <v>61</v>
      </c>
    </row>
    <row r="118" spans="1:10">
      <c r="A118" t="s">
        <v>64</v>
      </c>
      <c r="B118">
        <v>25</v>
      </c>
      <c r="C118">
        <v>7</v>
      </c>
      <c r="D118">
        <v>9</v>
      </c>
      <c r="E118">
        <v>3</v>
      </c>
      <c r="F118">
        <v>18</v>
      </c>
      <c r="G118">
        <v>5</v>
      </c>
      <c r="H118">
        <v>13</v>
      </c>
      <c r="I118">
        <v>3</v>
      </c>
      <c r="J118" t="s">
        <v>69</v>
      </c>
    </row>
    <row r="139" spans="1:5">
      <c r="A139" s="1" t="s">
        <v>73</v>
      </c>
    </row>
    <row r="140" spans="1:5">
      <c r="A140" s="1" t="s">
        <v>55</v>
      </c>
      <c r="B140" s="8" t="s">
        <v>1</v>
      </c>
      <c r="C140" s="8" t="s">
        <v>72</v>
      </c>
      <c r="D140" s="8" t="s">
        <v>2</v>
      </c>
      <c r="E140" s="8" t="s">
        <v>3</v>
      </c>
    </row>
    <row r="141" spans="1:5">
      <c r="A141" s="3" t="s">
        <v>78</v>
      </c>
      <c r="B141" s="10">
        <f>B111</f>
        <v>38</v>
      </c>
      <c r="C141" s="10">
        <f>D111</f>
        <v>13</v>
      </c>
      <c r="D141" s="10">
        <f>F111</f>
        <v>57</v>
      </c>
      <c r="E141" s="10">
        <f>H111</f>
        <v>11</v>
      </c>
    </row>
    <row r="142" spans="1:5">
      <c r="A142" t="s">
        <v>57</v>
      </c>
      <c r="B142">
        <f>B112</f>
        <v>79</v>
      </c>
      <c r="C142">
        <f>D112</f>
        <v>13</v>
      </c>
      <c r="D142">
        <f>F112</f>
        <v>15</v>
      </c>
      <c r="E142">
        <f>H112</f>
        <v>13</v>
      </c>
    </row>
    <row r="143" spans="1:5">
      <c r="A143" t="s">
        <v>66</v>
      </c>
      <c r="B143">
        <f t="shared" ref="B143:B148" si="10">B113</f>
        <v>28</v>
      </c>
      <c r="C143">
        <f t="shared" ref="C143:C148" si="11">D113</f>
        <v>21</v>
      </c>
      <c r="D143">
        <f t="shared" ref="D143:D148" si="12">F113</f>
        <v>26</v>
      </c>
      <c r="E143">
        <f t="shared" ref="E143:E148" si="13">H113</f>
        <v>37</v>
      </c>
    </row>
    <row r="144" spans="1:5">
      <c r="A144" t="s">
        <v>65</v>
      </c>
      <c r="B144">
        <f t="shared" si="10"/>
        <v>6</v>
      </c>
      <c r="C144">
        <f t="shared" si="11"/>
        <v>8</v>
      </c>
      <c r="D144">
        <f t="shared" si="12"/>
        <v>8</v>
      </c>
      <c r="E144">
        <f t="shared" si="13"/>
        <v>6</v>
      </c>
    </row>
    <row r="145" spans="1:12">
      <c r="A145" t="s">
        <v>67</v>
      </c>
      <c r="B145">
        <f t="shared" si="10"/>
        <v>24</v>
      </c>
      <c r="C145">
        <f t="shared" si="11"/>
        <v>6</v>
      </c>
      <c r="D145">
        <f t="shared" si="12"/>
        <v>6</v>
      </c>
      <c r="E145">
        <f t="shared" si="13"/>
        <v>6</v>
      </c>
    </row>
    <row r="146" spans="1:12">
      <c r="A146" t="s">
        <v>58</v>
      </c>
      <c r="B146">
        <f t="shared" si="10"/>
        <v>4</v>
      </c>
      <c r="C146">
        <f t="shared" si="11"/>
        <v>11</v>
      </c>
      <c r="D146">
        <f t="shared" si="12"/>
        <v>12</v>
      </c>
      <c r="E146">
        <f t="shared" si="13"/>
        <v>14</v>
      </c>
    </row>
    <row r="147" spans="1:12">
      <c r="A147" t="s">
        <v>60</v>
      </c>
      <c r="B147">
        <f t="shared" si="10"/>
        <v>2</v>
      </c>
      <c r="C147">
        <f t="shared" si="11"/>
        <v>16</v>
      </c>
      <c r="D147">
        <f t="shared" si="12"/>
        <v>7</v>
      </c>
      <c r="E147">
        <f t="shared" si="13"/>
        <v>2</v>
      </c>
    </row>
    <row r="148" spans="1:12">
      <c r="A148" t="s">
        <v>64</v>
      </c>
      <c r="B148">
        <f t="shared" si="10"/>
        <v>25</v>
      </c>
      <c r="C148">
        <f t="shared" si="11"/>
        <v>9</v>
      </c>
      <c r="D148">
        <f t="shared" si="12"/>
        <v>18</v>
      </c>
      <c r="E148">
        <f t="shared" si="13"/>
        <v>13</v>
      </c>
    </row>
    <row r="155" spans="1:12">
      <c r="H155" s="1" t="s">
        <v>82</v>
      </c>
      <c r="L155" s="1" t="s">
        <v>83</v>
      </c>
    </row>
    <row r="157" spans="1:12">
      <c r="A157" s="1" t="s">
        <v>74</v>
      </c>
    </row>
    <row r="158" spans="1:12">
      <c r="A158" s="1" t="s">
        <v>55</v>
      </c>
      <c r="B158" s="8" t="s">
        <v>1</v>
      </c>
      <c r="C158" s="8" t="s">
        <v>72</v>
      </c>
      <c r="D158" s="8" t="s">
        <v>2</v>
      </c>
      <c r="E158" s="8" t="s">
        <v>3</v>
      </c>
    </row>
    <row r="159" spans="1:12">
      <c r="A159" s="3" t="s">
        <v>78</v>
      </c>
      <c r="B159" s="10">
        <f>C111</f>
        <v>8</v>
      </c>
      <c r="C159" s="10">
        <f>E111</f>
        <v>2</v>
      </c>
      <c r="D159" s="10">
        <f>G111</f>
        <v>2.6</v>
      </c>
      <c r="E159" s="10">
        <f>I111</f>
        <v>2</v>
      </c>
    </row>
    <row r="160" spans="1:12">
      <c r="A160" t="s">
        <v>57</v>
      </c>
      <c r="B160">
        <f>C112</f>
        <v>10</v>
      </c>
      <c r="C160">
        <f>E112</f>
        <v>3</v>
      </c>
      <c r="D160">
        <f>G112</f>
        <v>5</v>
      </c>
      <c r="E160">
        <f>I112</f>
        <v>3</v>
      </c>
    </row>
    <row r="161" spans="1:5">
      <c r="A161" t="s">
        <v>66</v>
      </c>
      <c r="B161">
        <f>C113</f>
        <v>7</v>
      </c>
      <c r="C161">
        <f>E113</f>
        <v>4</v>
      </c>
      <c r="D161">
        <f>G113</f>
        <v>5</v>
      </c>
      <c r="E161">
        <f>I113</f>
        <v>5</v>
      </c>
    </row>
    <row r="162" spans="1:5">
      <c r="A162" t="s">
        <v>65</v>
      </c>
      <c r="B162">
        <f>C114</f>
        <v>2</v>
      </c>
      <c r="C162">
        <f>E114</f>
        <v>2</v>
      </c>
      <c r="D162">
        <f>G114</f>
        <v>3</v>
      </c>
      <c r="E162">
        <f>I114</f>
        <v>2</v>
      </c>
    </row>
    <row r="163" spans="1:5">
      <c r="A163" t="s">
        <v>67</v>
      </c>
      <c r="B163">
        <f>C115</f>
        <v>1</v>
      </c>
      <c r="C163">
        <f>E115</f>
        <v>1</v>
      </c>
      <c r="D163">
        <f>G115</f>
        <v>1</v>
      </c>
      <c r="E163">
        <f>I115</f>
        <v>1</v>
      </c>
    </row>
    <row r="164" spans="1:5">
      <c r="A164" t="s">
        <v>58</v>
      </c>
      <c r="B164">
        <f>C116</f>
        <v>1</v>
      </c>
      <c r="C164">
        <f>E116</f>
        <v>4</v>
      </c>
      <c r="D164">
        <f>G116</f>
        <v>5</v>
      </c>
      <c r="E164">
        <f>I116</f>
        <v>4</v>
      </c>
    </row>
    <row r="165" spans="1:5">
      <c r="A165" t="s">
        <v>60</v>
      </c>
      <c r="B165">
        <f>C117</f>
        <v>1</v>
      </c>
      <c r="C165">
        <f>E117</f>
        <v>2.5</v>
      </c>
      <c r="D165">
        <f>G117</f>
        <v>2</v>
      </c>
      <c r="E165">
        <f>I117</f>
        <v>1</v>
      </c>
    </row>
    <row r="166" spans="1:5">
      <c r="A166" t="s">
        <v>64</v>
      </c>
      <c r="B166">
        <f>C118</f>
        <v>7</v>
      </c>
      <c r="C166">
        <f>E118</f>
        <v>3</v>
      </c>
      <c r="D166">
        <f>G118</f>
        <v>5</v>
      </c>
      <c r="E166">
        <f>I118</f>
        <v>3</v>
      </c>
    </row>
    <row r="173" spans="1:5">
      <c r="A173" s="1"/>
      <c r="B173" s="1"/>
    </row>
    <row r="192" spans="1:1">
      <c r="A192" t="s">
        <v>80</v>
      </c>
    </row>
    <row r="193" spans="1:1">
      <c r="A193" t="s">
        <v>81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2008-04-27T03:34:59Z</dcterms:created>
  <dcterms:modified xsi:type="dcterms:W3CDTF">2008-05-01T03:44:53Z</dcterms:modified>
</cp:coreProperties>
</file>