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2372" windowHeight="6072"/>
  </bookViews>
  <sheets>
    <sheet name="Sheet1" sheetId="1" r:id="rId1"/>
    <sheet name="Sheet2" sheetId="2" r:id="rId2"/>
    <sheet name="Sheet3" sheetId="3" r:id="rId3"/>
  </sheets>
  <calcPr calcId="125725"/>
  <fileRecoveryPr repairLoad="1"/>
</workbook>
</file>

<file path=xl/calcChain.xml><?xml version="1.0" encoding="utf-8"?>
<calcChain xmlns="http://schemas.openxmlformats.org/spreadsheetml/2006/main">
  <c r="B90" i="1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40"/>
  <c r="G41" l="1"/>
  <c r="G42"/>
  <c r="G43"/>
  <c r="G44"/>
  <c r="G47"/>
  <c r="G46"/>
  <c r="G45"/>
  <c r="G48"/>
  <c r="G49"/>
  <c r="G50"/>
  <c r="G51"/>
  <c r="G52"/>
  <c r="G53"/>
  <c r="G54"/>
  <c r="G55"/>
  <c r="G56"/>
  <c r="G57"/>
  <c r="G58"/>
  <c r="G59"/>
  <c r="G60"/>
  <c r="G40"/>
  <c r="C99"/>
  <c r="C86"/>
  <c r="B86"/>
  <c r="F91" l="1"/>
  <c r="F89"/>
  <c r="F86"/>
  <c r="F88"/>
  <c r="F90"/>
  <c r="F87"/>
  <c r="F92" l="1"/>
  <c r="B96" l="1"/>
  <c r="C91"/>
  <c r="D91"/>
  <c r="E91"/>
  <c r="B91"/>
  <c r="C90"/>
  <c r="D90"/>
  <c r="E90"/>
  <c r="C89"/>
  <c r="D89"/>
  <c r="E89"/>
  <c r="B89"/>
  <c r="C88"/>
  <c r="D88"/>
  <c r="E88"/>
  <c r="B88"/>
  <c r="C87"/>
  <c r="D87"/>
  <c r="E87"/>
  <c r="B87"/>
  <c r="D86"/>
  <c r="E86"/>
  <c r="F32"/>
  <c r="E32"/>
  <c r="D32"/>
  <c r="C32"/>
  <c r="B32"/>
  <c r="B99" l="1"/>
  <c r="B97"/>
  <c r="B100"/>
  <c r="B101"/>
  <c r="D101" s="1"/>
  <c r="B98"/>
  <c r="E217"/>
  <c r="D217"/>
  <c r="C217"/>
  <c r="B217"/>
  <c r="E199"/>
  <c r="D199"/>
  <c r="C199"/>
  <c r="B199"/>
  <c r="D96"/>
  <c r="E219"/>
  <c r="E220"/>
  <c r="E221"/>
  <c r="E222"/>
  <c r="E223"/>
  <c r="E224"/>
  <c r="E218"/>
  <c r="D219"/>
  <c r="D220"/>
  <c r="D221"/>
  <c r="D222"/>
  <c r="D223"/>
  <c r="D224"/>
  <c r="D218"/>
  <c r="C219"/>
  <c r="C220"/>
  <c r="C221"/>
  <c r="C222"/>
  <c r="C223"/>
  <c r="C224"/>
  <c r="C218"/>
  <c r="B219"/>
  <c r="B220"/>
  <c r="B221"/>
  <c r="B222"/>
  <c r="B223"/>
  <c r="B224"/>
  <c r="B218"/>
  <c r="E201"/>
  <c r="E202"/>
  <c r="E203"/>
  <c r="E204"/>
  <c r="E205"/>
  <c r="E206"/>
  <c r="E200"/>
  <c r="D201"/>
  <c r="D202"/>
  <c r="D203"/>
  <c r="D204"/>
  <c r="D205"/>
  <c r="D206"/>
  <c r="D200"/>
  <c r="C201"/>
  <c r="C202"/>
  <c r="C203"/>
  <c r="C204"/>
  <c r="C205"/>
  <c r="C206"/>
  <c r="C200"/>
  <c r="B201"/>
  <c r="B202"/>
  <c r="B203"/>
  <c r="B204"/>
  <c r="B205"/>
  <c r="B206"/>
  <c r="B200"/>
  <c r="E96"/>
  <c r="C100"/>
  <c r="C98"/>
  <c r="E98" s="1"/>
  <c r="E99"/>
  <c r="C97"/>
  <c r="E97" s="1"/>
  <c r="E100" l="1"/>
  <c r="G91"/>
  <c r="G90"/>
  <c r="G89"/>
  <c r="G86"/>
  <c r="G88"/>
  <c r="G87"/>
  <c r="D100"/>
  <c r="D98"/>
  <c r="D99"/>
  <c r="D97"/>
  <c r="E92"/>
  <c r="C92"/>
  <c r="D92"/>
  <c r="B92"/>
  <c r="B102" l="1"/>
  <c r="D102" s="1"/>
  <c r="G92"/>
</calcChain>
</file>

<file path=xl/sharedStrings.xml><?xml version="1.0" encoding="utf-8"?>
<sst xmlns="http://schemas.openxmlformats.org/spreadsheetml/2006/main" count="165" uniqueCount="105">
  <si>
    <t>Siena</t>
  </si>
  <si>
    <t>CORBA-NS</t>
  </si>
  <si>
    <t>JavaSpaces</t>
  </si>
  <si>
    <t>Yancees</t>
  </si>
  <si>
    <t>BFS</t>
  </si>
  <si>
    <t>Questions</t>
  </si>
  <si>
    <t>Among these, how much effort is devoted to building subscriptions?</t>
  </si>
  <si>
    <t>How  much code is spent on Translation from the API queries: pattern, filter, etc to each NS format?</t>
  </si>
  <si>
    <t>How much code is spent on addressing mismatches: push notifications in Tspaces, Event format issues? Others.</t>
  </si>
  <si>
    <t>COMPONENTS</t>
  </si>
  <si>
    <t>Benchmark</t>
  </si>
  <si>
    <t>LOC</t>
  </si>
  <si>
    <t>#Classes</t>
  </si>
  <si>
    <t>CC</t>
  </si>
  <si>
    <t>#Interfaces</t>
  </si>
  <si>
    <t>McCabe CC</t>
  </si>
  <si>
    <t>#Methods</t>
  </si>
  <si>
    <t>Siena API Imp.</t>
  </si>
  <si>
    <t>CORBA-NS API Imp.</t>
  </si>
  <si>
    <t>JavaSpaces API Imp.</t>
  </si>
  <si>
    <t>Yancees API Imp.</t>
  </si>
  <si>
    <t>TOTALIZATION</t>
  </si>
  <si>
    <t>BFS API Imp.</t>
  </si>
  <si>
    <t>to the client, it makes it simple</t>
  </si>
  <si>
    <t>to the server side, it makes it more complex</t>
  </si>
  <si>
    <t>INFRASTRUCTURES</t>
  </si>
  <si>
    <t>Java Spaces</t>
  </si>
  <si>
    <t>Yancees core</t>
  </si>
  <si>
    <t>CORBA-NS generated code</t>
  </si>
  <si>
    <t>CORBA-NS Implementation</t>
  </si>
  <si>
    <t>Yancees content/based</t>
  </si>
  <si>
    <t>Yancees Configuration File</t>
  </si>
  <si>
    <t>Yancees (client)</t>
  </si>
  <si>
    <t>Yancees (server)</t>
  </si>
  <si>
    <t>Yancees XMLSchema extensions</t>
  </si>
  <si>
    <t>EventFilter</t>
  </si>
  <si>
    <t>The kernel components do not handle conversoin between native API elements to notification server-specific representation.</t>
  </si>
  <si>
    <t>Ratio</t>
  </si>
  <si>
    <t>Total</t>
  </si>
  <si>
    <t>Comparative study of different publish/subscribe infrastructures</t>
  </si>
  <si>
    <t>INFRASTRUCTUE</t>
  </si>
  <si>
    <t>TASK</t>
  </si>
  <si>
    <t>subscribe()</t>
  </si>
  <si>
    <t>unsubscribe()</t>
  </si>
  <si>
    <t>Description</t>
  </si>
  <si>
    <t>notify()</t>
  </si>
  <si>
    <t>receive a notification</t>
  </si>
  <si>
    <t>remove subscription</t>
  </si>
  <si>
    <t>create a filter object or filter expression by parsing EDEM IFilter interface</t>
  </si>
  <si>
    <t>parseNotification()</t>
  </si>
  <si>
    <t>publish()</t>
  </si>
  <si>
    <t>parseIFilter()</t>
  </si>
  <si>
    <t>parseEdemEvent()</t>
  </si>
  <si>
    <t>converts EdemEvent to the native format of the infrastructure</t>
  </si>
  <si>
    <t>converts the native event format to EdemNotification</t>
  </si>
  <si>
    <t>publishes an parsed event</t>
  </si>
  <si>
    <t>prepare and post a parsed subscription</t>
  </si>
  <si>
    <t>SIENA</t>
  </si>
  <si>
    <t>Complexity in Lines of Code</t>
  </si>
  <si>
    <t>Complexity in McCabe CC</t>
  </si>
  <si>
    <t>ADAPTATION COST (LOC)</t>
  </si>
  <si>
    <t>Rest of code</t>
  </si>
  <si>
    <t>Adaptation code</t>
  </si>
  <si>
    <t>init()</t>
  </si>
  <si>
    <t>get a reference to the notification server</t>
  </si>
  <si>
    <t>Subscribe()</t>
  </si>
  <si>
    <t xml:space="preserve">CORBA-NS and YANCEES are particularly verbose </t>
  </si>
  <si>
    <t>Task Complexity in CC</t>
  </si>
  <si>
    <t>Task Complexity in LOC</t>
  </si>
  <si>
    <t>Build From Scratch</t>
  </si>
  <si>
    <t>LOC*CC</t>
  </si>
  <si>
    <t>USABILITY: Concern-based analysis (following Rosemblum &amp; Wolf) adding more specific issues</t>
  </si>
  <si>
    <t>distribution &amp; threads</t>
  </si>
  <si>
    <t>Network: LAN Ethernet 1Gbps.</t>
  </si>
  <si>
    <t>Client Machine: Win32, Intel Centrino Duo T7200, 1.5GB RAM</t>
  </si>
  <si>
    <t>Server Machine: Win32, Intel Pentium 4, 1GB RAM,  3.0GHz.</t>
  </si>
  <si>
    <t>JRE: 1.6_07</t>
  </si>
  <si>
    <t>Date = 9/2/2008</t>
  </si>
  <si>
    <t>IMPROMPTU Scenario</t>
  </si>
  <si>
    <t>all processes are executed in the localhost</t>
  </si>
  <si>
    <t>IMPROMPTU Interface</t>
  </si>
  <si>
    <t>IMPROMPTU Kernel</t>
  </si>
  <si>
    <t>Duplicates Filter</t>
  </si>
  <si>
    <t>Peer Event Receiver</t>
  </si>
  <si>
    <t>Siena Connector</t>
  </si>
  <si>
    <t>CORBA-NS Connector</t>
  </si>
  <si>
    <t>JavaSpaces Connector</t>
  </si>
  <si>
    <t>Yancees Dup. Events Filter</t>
  </si>
  <si>
    <t>Yancees Connector</t>
  </si>
  <si>
    <t>IMPROMPTU RMI</t>
  </si>
  <si>
    <t>High CC here is due to exception handling</t>
  </si>
  <si>
    <t>Sum of EventUtils and SubscriptionUtils</t>
  </si>
  <si>
    <t>CC*#Met.</t>
  </si>
  <si>
    <t>In the totalization, the CC is a ponderate average on the number of methods and average cc of a component</t>
  </si>
  <si>
    <t>The higher CC here comes from the use of generalized events</t>
  </si>
  <si>
    <t>The higher CC here comes from exception handling: attribute not found and others</t>
  </si>
  <si>
    <t>Exception Handling and the need to deal with generalized attribute/value pair events, increase the complexity (CC) and LOC of YANCEES components if compared to Build from Scratch ones.</t>
  </si>
  <si>
    <t>JmDNS</t>
  </si>
  <si>
    <t>Yancees JmDNS Service</t>
  </si>
  <si>
    <t>PublishToPeers Filter</t>
  </si>
  <si>
    <t>Yancees PublishToPeers Filter</t>
  </si>
  <si>
    <t>Yancees Peer Event Receiver Protocol</t>
  </si>
  <si>
    <t>Yancees (client+server)</t>
  </si>
  <si>
    <t>Benchmark results in a distributed setting</t>
  </si>
  <si>
    <t>YANCEES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</si>
</sst>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0" xfId="0" applyFont="1"/>
    <xf numFmtId="0" fontId="2" fillId="0" borderId="0" xfId="0" applyFont="1"/>
    <xf numFmtId="10" fontId="0" fillId="0" borderId="0" xfId="0" applyNumberFormat="1"/>
    <xf numFmtId="0" fontId="3" fillId="0" borderId="0" xfId="0" applyFont="1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1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/>
    <xf numFmtId="15" fontId="6" fillId="0" borderId="0" xfId="0" applyNumberFormat="1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CCFF"/>
      <color rgb="FFFFCC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6"/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Total development effort (LOC)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Sheet1!$B$85</c:f>
              <c:strCache>
                <c:ptCount val="1"/>
                <c:pt idx="0">
                  <c:v>LOC</c:v>
                </c:pt>
              </c:strCache>
            </c:strRef>
          </c:tx>
          <c:dLbls>
            <c:showVal val="1"/>
          </c:dLbls>
          <c:cat>
            <c:strRef>
              <c:f>Sheet1!$A$86:$A$92</c:f>
              <c:strCache>
                <c:ptCount val="7"/>
                <c:pt idx="0">
                  <c:v>Build From Scratch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 (client+server)</c:v>
                </c:pt>
              </c:strCache>
            </c:strRef>
          </c:cat>
          <c:val>
            <c:numRef>
              <c:f>Sheet1!$B$86:$B$92</c:f>
              <c:numCache>
                <c:formatCode>General</c:formatCode>
                <c:ptCount val="7"/>
                <c:pt idx="0">
                  <c:v>1224</c:v>
                </c:pt>
                <c:pt idx="1">
                  <c:v>1140</c:v>
                </c:pt>
                <c:pt idx="2">
                  <c:v>1392</c:v>
                </c:pt>
                <c:pt idx="3">
                  <c:v>1286</c:v>
                </c:pt>
                <c:pt idx="4">
                  <c:v>422</c:v>
                </c:pt>
                <c:pt idx="5">
                  <c:v>493</c:v>
                </c:pt>
                <c:pt idx="6">
                  <c:v>915</c:v>
                </c:pt>
              </c:numCache>
            </c:numRef>
          </c:val>
        </c:ser>
        <c:axId val="149307392"/>
        <c:axId val="149308928"/>
      </c:barChart>
      <c:catAx>
        <c:axId val="149307392"/>
        <c:scaling>
          <c:orientation val="minMax"/>
        </c:scaling>
        <c:axPos val="b"/>
        <c:tickLblPos val="nextTo"/>
        <c:crossAx val="149308928"/>
        <c:crosses val="autoZero"/>
        <c:auto val="1"/>
        <c:lblAlgn val="ctr"/>
        <c:lblOffset val="100"/>
      </c:catAx>
      <c:valAx>
        <c:axId val="149308928"/>
        <c:scaling>
          <c:orientation val="minMax"/>
          <c:min val="0"/>
        </c:scaling>
        <c:axPos val="l"/>
        <c:majorGridlines/>
        <c:numFmt formatCode="General" sourceLinked="1"/>
        <c:tickLblPos val="nextTo"/>
        <c:crossAx val="149307392"/>
        <c:crosses val="autoZero"/>
        <c:crossBetween val="between"/>
      </c:valAx>
    </c:plotArea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Task complexity measured in LOC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Sheet1!$B$198</c:f>
              <c:strCache>
                <c:ptCount val="1"/>
                <c:pt idx="0">
                  <c:v>CORBA-NS</c:v>
                </c:pt>
              </c:strCache>
            </c:strRef>
          </c:tx>
          <c:cat>
            <c:strRef>
              <c:f>Sheet1!$A$199:$A$206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Sheet1!$B$199:$B$206</c:f>
              <c:numCache>
                <c:formatCode>General</c:formatCode>
                <c:ptCount val="8"/>
                <c:pt idx="0">
                  <c:v>38</c:v>
                </c:pt>
                <c:pt idx="1">
                  <c:v>79</c:v>
                </c:pt>
                <c:pt idx="2">
                  <c:v>28</c:v>
                </c:pt>
                <c:pt idx="3">
                  <c:v>6</c:v>
                </c:pt>
                <c:pt idx="4">
                  <c:v>24</c:v>
                </c:pt>
                <c:pt idx="5">
                  <c:v>4</c:v>
                </c:pt>
                <c:pt idx="6">
                  <c:v>2</c:v>
                </c:pt>
                <c:pt idx="7">
                  <c:v>25</c:v>
                </c:pt>
              </c:numCache>
            </c:numRef>
          </c:val>
        </c:ser>
        <c:ser>
          <c:idx val="1"/>
          <c:order val="1"/>
          <c:tx>
            <c:strRef>
              <c:f>Sheet1!$C$198</c:f>
              <c:strCache>
                <c:ptCount val="1"/>
                <c:pt idx="0">
                  <c:v>SIENA</c:v>
                </c:pt>
              </c:strCache>
            </c:strRef>
          </c:tx>
          <c:cat>
            <c:strRef>
              <c:f>Sheet1!$A$199:$A$206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Sheet1!$C$199:$C$206</c:f>
              <c:numCache>
                <c:formatCode>General</c:formatCode>
                <c:ptCount val="8"/>
                <c:pt idx="0">
                  <c:v>13</c:v>
                </c:pt>
                <c:pt idx="1">
                  <c:v>13</c:v>
                </c:pt>
                <c:pt idx="2">
                  <c:v>21</c:v>
                </c:pt>
                <c:pt idx="3">
                  <c:v>8</c:v>
                </c:pt>
                <c:pt idx="4">
                  <c:v>6</c:v>
                </c:pt>
                <c:pt idx="5">
                  <c:v>11</c:v>
                </c:pt>
                <c:pt idx="6">
                  <c:v>16</c:v>
                </c:pt>
                <c:pt idx="7">
                  <c:v>9</c:v>
                </c:pt>
              </c:numCache>
            </c:numRef>
          </c:val>
        </c:ser>
        <c:ser>
          <c:idx val="2"/>
          <c:order val="2"/>
          <c:tx>
            <c:strRef>
              <c:f>Sheet1!$D$198</c:f>
              <c:strCache>
                <c:ptCount val="1"/>
                <c:pt idx="0">
                  <c:v>JavaSpaces</c:v>
                </c:pt>
              </c:strCache>
            </c:strRef>
          </c:tx>
          <c:cat>
            <c:strRef>
              <c:f>Sheet1!$A$199:$A$206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Sheet1!$D$199:$D$206</c:f>
              <c:numCache>
                <c:formatCode>General</c:formatCode>
                <c:ptCount val="8"/>
                <c:pt idx="0">
                  <c:v>57</c:v>
                </c:pt>
                <c:pt idx="1">
                  <c:v>15</c:v>
                </c:pt>
                <c:pt idx="2">
                  <c:v>26</c:v>
                </c:pt>
                <c:pt idx="3">
                  <c:v>8</c:v>
                </c:pt>
                <c:pt idx="4">
                  <c:v>6</c:v>
                </c:pt>
                <c:pt idx="5">
                  <c:v>12</c:v>
                </c:pt>
                <c:pt idx="6">
                  <c:v>7</c:v>
                </c:pt>
                <c:pt idx="7">
                  <c:v>18</c:v>
                </c:pt>
              </c:numCache>
            </c:numRef>
          </c:val>
        </c:ser>
        <c:ser>
          <c:idx val="3"/>
          <c:order val="3"/>
          <c:tx>
            <c:strRef>
              <c:f>Sheet1!$E$198</c:f>
              <c:strCache>
                <c:ptCount val="1"/>
                <c:pt idx="0">
                  <c:v>Yancees</c:v>
                </c:pt>
              </c:strCache>
            </c:strRef>
          </c:tx>
          <c:cat>
            <c:strRef>
              <c:f>Sheet1!$A$199:$A$206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Sheet1!$E$199:$E$206</c:f>
              <c:numCache>
                <c:formatCode>General</c:formatCode>
                <c:ptCount val="8"/>
                <c:pt idx="0">
                  <c:v>11</c:v>
                </c:pt>
                <c:pt idx="1">
                  <c:v>13</c:v>
                </c:pt>
                <c:pt idx="2">
                  <c:v>37</c:v>
                </c:pt>
                <c:pt idx="3">
                  <c:v>6</c:v>
                </c:pt>
                <c:pt idx="4">
                  <c:v>6</c:v>
                </c:pt>
                <c:pt idx="5">
                  <c:v>14</c:v>
                </c:pt>
                <c:pt idx="6">
                  <c:v>2</c:v>
                </c:pt>
                <c:pt idx="7">
                  <c:v>13</c:v>
                </c:pt>
              </c:numCache>
            </c:numRef>
          </c:val>
        </c:ser>
        <c:axId val="149613952"/>
        <c:axId val="149632128"/>
      </c:barChart>
      <c:catAx>
        <c:axId val="149613952"/>
        <c:scaling>
          <c:orientation val="minMax"/>
        </c:scaling>
        <c:axPos val="b"/>
        <c:tickLblPos val="nextTo"/>
        <c:crossAx val="149632128"/>
        <c:crosses val="autoZero"/>
        <c:auto val="1"/>
        <c:lblAlgn val="ctr"/>
        <c:lblOffset val="100"/>
      </c:catAx>
      <c:valAx>
        <c:axId val="149632128"/>
        <c:scaling>
          <c:orientation val="minMax"/>
          <c:max val="80"/>
        </c:scaling>
        <c:axPos val="l"/>
        <c:majorGridlines/>
        <c:numFmt formatCode="General" sourceLinked="1"/>
        <c:tickLblPos val="nextTo"/>
        <c:crossAx val="14961395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McCabe CC of each task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Sheet1!$B$216</c:f>
              <c:strCache>
                <c:ptCount val="1"/>
                <c:pt idx="0">
                  <c:v>CORBA-NS</c:v>
                </c:pt>
              </c:strCache>
            </c:strRef>
          </c:tx>
          <c:cat>
            <c:strRef>
              <c:f>Sheet1!$A$217:$A$224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Sheet1!$B$217:$B$224</c:f>
              <c:numCache>
                <c:formatCode>General</c:formatCode>
                <c:ptCount val="8"/>
                <c:pt idx="0">
                  <c:v>8</c:v>
                </c:pt>
                <c:pt idx="1">
                  <c:v>10</c:v>
                </c:pt>
                <c:pt idx="2">
                  <c:v>7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7</c:v>
                </c:pt>
              </c:numCache>
            </c:numRef>
          </c:val>
        </c:ser>
        <c:ser>
          <c:idx val="1"/>
          <c:order val="1"/>
          <c:tx>
            <c:strRef>
              <c:f>Sheet1!$C$216</c:f>
              <c:strCache>
                <c:ptCount val="1"/>
                <c:pt idx="0">
                  <c:v>SIENA</c:v>
                </c:pt>
              </c:strCache>
            </c:strRef>
          </c:tx>
          <c:cat>
            <c:strRef>
              <c:f>Sheet1!$A$217:$A$224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Sheet1!$C$217:$C$224</c:f>
              <c:numCache>
                <c:formatCode>General</c:formatCode>
                <c:ptCount val="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2.5</c:v>
                </c:pt>
                <c:pt idx="7">
                  <c:v>3</c:v>
                </c:pt>
              </c:numCache>
            </c:numRef>
          </c:val>
        </c:ser>
        <c:ser>
          <c:idx val="2"/>
          <c:order val="2"/>
          <c:tx>
            <c:strRef>
              <c:f>Sheet1!$D$216</c:f>
              <c:strCache>
                <c:ptCount val="1"/>
                <c:pt idx="0">
                  <c:v>JavaSpaces</c:v>
                </c:pt>
              </c:strCache>
            </c:strRef>
          </c:tx>
          <c:cat>
            <c:strRef>
              <c:f>Sheet1!$A$217:$A$224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Sheet1!$D$217:$D$224</c:f>
              <c:numCache>
                <c:formatCode>General</c:formatCode>
                <c:ptCount val="8"/>
                <c:pt idx="0">
                  <c:v>2.6</c:v>
                </c:pt>
                <c:pt idx="1">
                  <c:v>5</c:v>
                </c:pt>
                <c:pt idx="2">
                  <c:v>5</c:v>
                </c:pt>
                <c:pt idx="3">
                  <c:v>3</c:v>
                </c:pt>
                <c:pt idx="4">
                  <c:v>1</c:v>
                </c:pt>
                <c:pt idx="5">
                  <c:v>5</c:v>
                </c:pt>
                <c:pt idx="6">
                  <c:v>2</c:v>
                </c:pt>
                <c:pt idx="7">
                  <c:v>5</c:v>
                </c:pt>
              </c:numCache>
            </c:numRef>
          </c:val>
        </c:ser>
        <c:ser>
          <c:idx val="3"/>
          <c:order val="3"/>
          <c:tx>
            <c:strRef>
              <c:f>Sheet1!$E$216</c:f>
              <c:strCache>
                <c:ptCount val="1"/>
                <c:pt idx="0">
                  <c:v>Yancees</c:v>
                </c:pt>
              </c:strCache>
            </c:strRef>
          </c:tx>
          <c:cat>
            <c:strRef>
              <c:f>Sheet1!$A$217:$A$224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Sheet1!$E$217:$E$224</c:f>
              <c:numCache>
                <c:formatCode>General</c:formatCode>
                <c:ptCount val="8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1</c:v>
                </c:pt>
                <c:pt idx="7">
                  <c:v>3</c:v>
                </c:pt>
              </c:numCache>
            </c:numRef>
          </c:val>
        </c:ser>
        <c:axId val="149650816"/>
        <c:axId val="149673088"/>
      </c:barChart>
      <c:catAx>
        <c:axId val="149650816"/>
        <c:scaling>
          <c:orientation val="minMax"/>
        </c:scaling>
        <c:axPos val="b"/>
        <c:tickLblPos val="nextTo"/>
        <c:crossAx val="149673088"/>
        <c:crosses val="autoZero"/>
        <c:auto val="1"/>
        <c:lblAlgn val="ctr"/>
        <c:lblOffset val="100"/>
      </c:catAx>
      <c:valAx>
        <c:axId val="149673088"/>
        <c:scaling>
          <c:orientation val="minMax"/>
          <c:max val="11"/>
          <c:min val="0"/>
        </c:scaling>
        <c:axPos val="l"/>
        <c:majorGridlines/>
        <c:numFmt formatCode="General" sourceLinked="1"/>
        <c:tickLblPos val="nextTo"/>
        <c:crossAx val="14965081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Total development effort </a:t>
            </a:r>
            <a:br>
              <a:rPr lang="en-US" sz="1200"/>
            </a:br>
            <a:r>
              <a:rPr lang="en-US" sz="1200"/>
              <a:t>(</a:t>
            </a:r>
            <a:r>
              <a:rPr lang="en-US" sz="1200" baseline="0"/>
              <a:t> Lines of Code)</a:t>
            </a:r>
            <a:endParaRPr lang="en-US" sz="1200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Sheet1!$B$85</c:f>
              <c:strCache>
                <c:ptCount val="1"/>
                <c:pt idx="0">
                  <c:v>LOC</c:v>
                </c:pt>
              </c:strCache>
            </c:strRef>
          </c:tx>
          <c:dLbls>
            <c:showVal val="1"/>
          </c:dLbls>
          <c:cat>
            <c:strRef>
              <c:f>Sheet1!$A$86:$A$90</c:f>
              <c:strCache>
                <c:ptCount val="5"/>
                <c:pt idx="0">
                  <c:v>Build From Scratch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(client)</c:v>
                </c:pt>
              </c:strCache>
            </c:strRef>
          </c:cat>
          <c:val>
            <c:numRef>
              <c:f>Sheet1!$B$86:$B$90</c:f>
              <c:numCache>
                <c:formatCode>General</c:formatCode>
                <c:ptCount val="5"/>
                <c:pt idx="0">
                  <c:v>1224</c:v>
                </c:pt>
                <c:pt idx="1">
                  <c:v>1140</c:v>
                </c:pt>
                <c:pt idx="2">
                  <c:v>1392</c:v>
                </c:pt>
                <c:pt idx="3">
                  <c:v>1286</c:v>
                </c:pt>
                <c:pt idx="4">
                  <c:v>422</c:v>
                </c:pt>
              </c:numCache>
            </c:numRef>
          </c:val>
        </c:ser>
        <c:axId val="149693568"/>
        <c:axId val="149695104"/>
      </c:barChart>
      <c:catAx>
        <c:axId val="149693568"/>
        <c:scaling>
          <c:orientation val="minMax"/>
        </c:scaling>
        <c:axPos val="b"/>
        <c:tickLblPos val="nextTo"/>
        <c:crossAx val="149695104"/>
        <c:crosses val="autoZero"/>
        <c:auto val="1"/>
        <c:lblAlgn val="ctr"/>
        <c:lblOffset val="100"/>
      </c:catAx>
      <c:valAx>
        <c:axId val="149695104"/>
        <c:scaling>
          <c:orientation val="minMax"/>
          <c:min val="0"/>
        </c:scaling>
        <c:axPos val="l"/>
        <c:majorGridlines/>
        <c:numFmt formatCode="General" sourceLinked="1"/>
        <c:tickLblPos val="nextTo"/>
        <c:crossAx val="149693568"/>
        <c:crosses val="autoZero"/>
        <c:crossBetween val="between"/>
      </c:valAx>
    </c:plotArea>
    <c:plotVisOnly val="1"/>
  </c:chart>
  <c:spPr>
    <a:ln w="9525"/>
  </c:sp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IMPROMPTU Development effort (LOC*CC)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Sheet1!$G$85</c:f>
              <c:strCache>
                <c:ptCount val="1"/>
                <c:pt idx="0">
                  <c:v>LOC*CC</c:v>
                </c:pt>
              </c:strCache>
            </c:strRef>
          </c:tx>
          <c:dLbls>
            <c:showVal val="1"/>
          </c:dLbls>
          <c:cat>
            <c:strRef>
              <c:f>Sheet1!$A$86:$A$92</c:f>
              <c:strCache>
                <c:ptCount val="7"/>
                <c:pt idx="0">
                  <c:v>Build From Scratch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 (client+server)</c:v>
                </c:pt>
              </c:strCache>
            </c:strRef>
          </c:cat>
          <c:val>
            <c:numRef>
              <c:f>Sheet1!$G$86:$G$92</c:f>
              <c:numCache>
                <c:formatCode>0</c:formatCode>
                <c:ptCount val="7"/>
                <c:pt idx="0">
                  <c:v>2303.0171999999998</c:v>
                </c:pt>
                <c:pt idx="1">
                  <c:v>2044.109662921348</c:v>
                </c:pt>
                <c:pt idx="2">
                  <c:v>2873.351747368421</c:v>
                </c:pt>
                <c:pt idx="3">
                  <c:v>2359.631388888889</c:v>
                </c:pt>
                <c:pt idx="4">
                  <c:v>889.78699999999992</c:v>
                </c:pt>
                <c:pt idx="5">
                  <c:v>1703.090909090909</c:v>
                </c:pt>
                <c:pt idx="6">
                  <c:v>2545.0932954545456</c:v>
                </c:pt>
              </c:numCache>
            </c:numRef>
          </c:val>
        </c:ser>
        <c:axId val="149727104"/>
        <c:axId val="149728640"/>
      </c:barChart>
      <c:catAx>
        <c:axId val="149727104"/>
        <c:scaling>
          <c:orientation val="minMax"/>
        </c:scaling>
        <c:axPos val="b"/>
        <c:tickLblPos val="nextTo"/>
        <c:crossAx val="149728640"/>
        <c:crosses val="autoZero"/>
        <c:auto val="1"/>
        <c:lblAlgn val="ctr"/>
        <c:lblOffset val="100"/>
      </c:catAx>
      <c:valAx>
        <c:axId val="149728640"/>
        <c:scaling>
          <c:orientation val="minMax"/>
        </c:scaling>
        <c:axPos val="l"/>
        <c:majorGridlines/>
        <c:numFmt formatCode="0" sourceLinked="1"/>
        <c:tickLblPos val="nextTo"/>
        <c:crossAx val="149727104"/>
        <c:crosses val="autoZero"/>
        <c:crossBetween val="between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5"/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Average development complexity (McCabe CC)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Sheet1!$F$85</c:f>
              <c:strCache>
                <c:ptCount val="1"/>
                <c:pt idx="0">
                  <c:v>McCabe CC</c:v>
                </c:pt>
              </c:strCache>
            </c:strRef>
          </c:tx>
          <c:dLbls>
            <c:showVal val="1"/>
          </c:dLbls>
          <c:cat>
            <c:strRef>
              <c:f>Sheet1!$A$86:$A$92</c:f>
              <c:strCache>
                <c:ptCount val="7"/>
                <c:pt idx="0">
                  <c:v>Build From Scratch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 (client+server)</c:v>
                </c:pt>
              </c:strCache>
            </c:strRef>
          </c:cat>
          <c:val>
            <c:numRef>
              <c:f>Sheet1!$F$86:$F$92</c:f>
              <c:numCache>
                <c:formatCode>0.00</c:formatCode>
                <c:ptCount val="7"/>
                <c:pt idx="0">
                  <c:v>1.8815499999999998</c:v>
                </c:pt>
                <c:pt idx="1">
                  <c:v>1.7930786516853929</c:v>
                </c:pt>
                <c:pt idx="2">
                  <c:v>2.0641894736842104</c:v>
                </c:pt>
                <c:pt idx="3">
                  <c:v>1.8348611111111111</c:v>
                </c:pt>
                <c:pt idx="4">
                  <c:v>2.1084999999999998</c:v>
                </c:pt>
                <c:pt idx="5">
                  <c:v>3.4545454545454546</c:v>
                </c:pt>
                <c:pt idx="6">
                  <c:v>2.7815227272727272</c:v>
                </c:pt>
              </c:numCache>
            </c:numRef>
          </c:val>
        </c:ser>
        <c:axId val="149744640"/>
        <c:axId val="149754624"/>
      </c:barChart>
      <c:catAx>
        <c:axId val="149744640"/>
        <c:scaling>
          <c:orientation val="minMax"/>
        </c:scaling>
        <c:axPos val="b"/>
        <c:tickLblPos val="nextTo"/>
        <c:crossAx val="149754624"/>
        <c:crosses val="autoZero"/>
        <c:auto val="1"/>
        <c:lblAlgn val="ctr"/>
        <c:lblOffset val="100"/>
      </c:catAx>
      <c:valAx>
        <c:axId val="149754624"/>
        <c:scaling>
          <c:orientation val="minMax"/>
          <c:min val="0"/>
        </c:scaling>
        <c:axPos val="l"/>
        <c:majorGridlines/>
        <c:numFmt formatCode="0.00" sourceLinked="1"/>
        <c:tickLblPos val="nextTo"/>
        <c:crossAx val="149744640"/>
        <c:crosses val="autoZero"/>
        <c:crossBetween val="between"/>
      </c:valAx>
    </c:plotArea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YANCEES Components vs</a:t>
            </a:r>
            <a:r>
              <a:rPr lang="en-US" baseline="0"/>
              <a:t> Native Components </a:t>
            </a:r>
            <a:r>
              <a:rPr lang="en-US"/>
              <a:t>Development Effort (LOC)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Native Component</c:v>
          </c:tx>
          <c:dLbls>
            <c:showVal val="1"/>
          </c:dLbls>
          <c:cat>
            <c:strRef>
              <c:f>Sheet1!$A$44:$A$47</c:f>
              <c:strCache>
                <c:ptCount val="4"/>
                <c:pt idx="0">
                  <c:v>Duplicates Filter</c:v>
                </c:pt>
                <c:pt idx="1">
                  <c:v>PublishToPeers Filter</c:v>
                </c:pt>
                <c:pt idx="2">
                  <c:v>Peer Event Receiver</c:v>
                </c:pt>
                <c:pt idx="3">
                  <c:v>JmDNS</c:v>
                </c:pt>
              </c:strCache>
            </c:strRef>
          </c:cat>
          <c:val>
            <c:numRef>
              <c:f>Sheet1!$B$44:$B$47</c:f>
              <c:numCache>
                <c:formatCode>General</c:formatCode>
                <c:ptCount val="4"/>
                <c:pt idx="0">
                  <c:v>118</c:v>
                </c:pt>
                <c:pt idx="1">
                  <c:v>70</c:v>
                </c:pt>
                <c:pt idx="2">
                  <c:v>66</c:v>
                </c:pt>
                <c:pt idx="3">
                  <c:v>172</c:v>
                </c:pt>
              </c:numCache>
            </c:numRef>
          </c:val>
        </c:ser>
        <c:ser>
          <c:idx val="1"/>
          <c:order val="1"/>
          <c:tx>
            <c:v>YANCEES Component</c:v>
          </c:tx>
          <c:dLbls>
            <c:showVal val="1"/>
          </c:dLbls>
          <c:cat>
            <c:strRef>
              <c:f>Sheet1!$A$44:$A$47</c:f>
              <c:strCache>
                <c:ptCount val="4"/>
                <c:pt idx="0">
                  <c:v>Duplicates Filter</c:v>
                </c:pt>
                <c:pt idx="1">
                  <c:v>PublishToPeers Filter</c:v>
                </c:pt>
                <c:pt idx="2">
                  <c:v>Peer Event Receiver</c:v>
                </c:pt>
                <c:pt idx="3">
                  <c:v>JmDNS</c:v>
                </c:pt>
              </c:strCache>
            </c:strRef>
          </c:cat>
          <c:val>
            <c:numRef>
              <c:f>Sheet1!$B$57:$B$60</c:f>
              <c:numCache>
                <c:formatCode>General</c:formatCode>
                <c:ptCount val="4"/>
                <c:pt idx="0">
                  <c:v>129</c:v>
                </c:pt>
                <c:pt idx="1">
                  <c:v>83</c:v>
                </c:pt>
                <c:pt idx="2">
                  <c:v>93</c:v>
                </c:pt>
                <c:pt idx="3">
                  <c:v>188</c:v>
                </c:pt>
              </c:numCache>
            </c:numRef>
          </c:val>
        </c:ser>
        <c:axId val="149796352"/>
        <c:axId val="149797888"/>
      </c:barChart>
      <c:catAx>
        <c:axId val="149796352"/>
        <c:scaling>
          <c:orientation val="minMax"/>
        </c:scaling>
        <c:axPos val="b"/>
        <c:majorTickMark val="none"/>
        <c:tickLblPos val="nextTo"/>
        <c:crossAx val="149797888"/>
        <c:crosses val="autoZero"/>
        <c:auto val="1"/>
        <c:lblAlgn val="ctr"/>
        <c:lblOffset val="100"/>
      </c:catAx>
      <c:valAx>
        <c:axId val="149797888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14979635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YANCEES Components vs</a:t>
            </a:r>
            <a:r>
              <a:rPr lang="en-US" baseline="0"/>
              <a:t> Native Components </a:t>
            </a:r>
            <a:r>
              <a:rPr lang="en-US"/>
              <a:t>Development Complexity (CC)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Native Component</c:v>
          </c:tx>
          <c:dLbls>
            <c:showVal val="1"/>
          </c:dLbls>
          <c:cat>
            <c:strRef>
              <c:f>Sheet1!$A$44:$A$47</c:f>
              <c:strCache>
                <c:ptCount val="4"/>
                <c:pt idx="0">
                  <c:v>Duplicates Filter</c:v>
                </c:pt>
                <c:pt idx="1">
                  <c:v>PublishToPeers Filter</c:v>
                </c:pt>
                <c:pt idx="2">
                  <c:v>Peer Event Receiver</c:v>
                </c:pt>
                <c:pt idx="3">
                  <c:v>JmDNS</c:v>
                </c:pt>
              </c:strCache>
            </c:strRef>
          </c:cat>
          <c:val>
            <c:numRef>
              <c:f>Sheet1!$F$44:$F$47</c:f>
              <c:numCache>
                <c:formatCode>0.00</c:formatCode>
                <c:ptCount val="4"/>
                <c:pt idx="0">
                  <c:v>3.1669999999999998</c:v>
                </c:pt>
                <c:pt idx="1">
                  <c:v>2</c:v>
                </c:pt>
                <c:pt idx="2">
                  <c:v>2.3330000000000002</c:v>
                </c:pt>
                <c:pt idx="3">
                  <c:v>2.5449999999999999</c:v>
                </c:pt>
              </c:numCache>
            </c:numRef>
          </c:val>
        </c:ser>
        <c:ser>
          <c:idx val="1"/>
          <c:order val="1"/>
          <c:tx>
            <c:v>Yancees Component</c:v>
          </c:tx>
          <c:dLbls>
            <c:showVal val="1"/>
          </c:dLbls>
          <c:cat>
            <c:strRef>
              <c:f>Sheet1!$A$44:$A$47</c:f>
              <c:strCache>
                <c:ptCount val="4"/>
                <c:pt idx="0">
                  <c:v>Duplicates Filter</c:v>
                </c:pt>
                <c:pt idx="1">
                  <c:v>PublishToPeers Filter</c:v>
                </c:pt>
                <c:pt idx="2">
                  <c:v>Peer Event Receiver</c:v>
                </c:pt>
                <c:pt idx="3">
                  <c:v>JmDNS</c:v>
                </c:pt>
              </c:strCache>
            </c:strRef>
          </c:cat>
          <c:val>
            <c:numRef>
              <c:f>Sheet1!$F$57:$F$60</c:f>
              <c:numCache>
                <c:formatCode>0.00</c:formatCode>
                <c:ptCount val="4"/>
                <c:pt idx="0">
                  <c:v>4</c:v>
                </c:pt>
                <c:pt idx="1">
                  <c:v>4.5</c:v>
                </c:pt>
                <c:pt idx="2">
                  <c:v>2</c:v>
                </c:pt>
                <c:pt idx="3">
                  <c:v>3.5</c:v>
                </c:pt>
              </c:numCache>
            </c:numRef>
          </c:val>
        </c:ser>
        <c:axId val="150573440"/>
        <c:axId val="150574976"/>
      </c:barChart>
      <c:catAx>
        <c:axId val="150573440"/>
        <c:scaling>
          <c:orientation val="minMax"/>
        </c:scaling>
        <c:axPos val="b"/>
        <c:majorTickMark val="none"/>
        <c:tickLblPos val="nextTo"/>
        <c:crossAx val="150574976"/>
        <c:crosses val="autoZero"/>
        <c:auto val="1"/>
        <c:lblAlgn val="ctr"/>
        <c:lblOffset val="100"/>
      </c:catAx>
      <c:valAx>
        <c:axId val="150574976"/>
        <c:scaling>
          <c:orientation val="minMax"/>
        </c:scaling>
        <c:axPos val="l"/>
        <c:majorGridlines/>
        <c:numFmt formatCode="0.00" sourceLinked="1"/>
        <c:majorTickMark val="none"/>
        <c:tickLblPos val="nextTo"/>
        <c:crossAx val="15057344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YANCEES Components vs</a:t>
            </a:r>
            <a:r>
              <a:rPr lang="en-US" baseline="0"/>
              <a:t> Native Components </a:t>
            </a:r>
            <a:br>
              <a:rPr lang="en-US" baseline="0"/>
            </a:br>
            <a:r>
              <a:rPr lang="en-US"/>
              <a:t>Cognitive Effort (LOC*CC)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Native Component</c:v>
          </c:tx>
          <c:dLbls>
            <c:showVal val="1"/>
          </c:dLbls>
          <c:cat>
            <c:strRef>
              <c:f>Sheet1!$A$44:$A$47</c:f>
              <c:strCache>
                <c:ptCount val="4"/>
                <c:pt idx="0">
                  <c:v>Duplicates Filter</c:v>
                </c:pt>
                <c:pt idx="1">
                  <c:v>PublishToPeers Filter</c:v>
                </c:pt>
                <c:pt idx="2">
                  <c:v>Peer Event Receiver</c:v>
                </c:pt>
                <c:pt idx="3">
                  <c:v>JmDNS</c:v>
                </c:pt>
              </c:strCache>
            </c:strRef>
          </c:cat>
          <c:val>
            <c:numRef>
              <c:f>Sheet1!$H$44:$H$47</c:f>
              <c:numCache>
                <c:formatCode>General</c:formatCode>
                <c:ptCount val="4"/>
                <c:pt idx="0">
                  <c:v>373.70599999999996</c:v>
                </c:pt>
                <c:pt idx="1">
                  <c:v>140</c:v>
                </c:pt>
                <c:pt idx="2">
                  <c:v>153.97800000000001</c:v>
                </c:pt>
                <c:pt idx="3">
                  <c:v>437.74</c:v>
                </c:pt>
              </c:numCache>
            </c:numRef>
          </c:val>
        </c:ser>
        <c:ser>
          <c:idx val="1"/>
          <c:order val="1"/>
          <c:tx>
            <c:v>YANCEES Component</c:v>
          </c:tx>
          <c:dLbls>
            <c:showVal val="1"/>
          </c:dLbls>
          <c:cat>
            <c:strRef>
              <c:f>Sheet1!$A$44:$A$47</c:f>
              <c:strCache>
                <c:ptCount val="4"/>
                <c:pt idx="0">
                  <c:v>Duplicates Filter</c:v>
                </c:pt>
                <c:pt idx="1">
                  <c:v>PublishToPeers Filter</c:v>
                </c:pt>
                <c:pt idx="2">
                  <c:v>Peer Event Receiver</c:v>
                </c:pt>
                <c:pt idx="3">
                  <c:v>JmDNS</c:v>
                </c:pt>
              </c:strCache>
            </c:strRef>
          </c:cat>
          <c:val>
            <c:numRef>
              <c:f>Sheet1!$H$57:$H$60</c:f>
              <c:numCache>
                <c:formatCode>General</c:formatCode>
                <c:ptCount val="4"/>
                <c:pt idx="0">
                  <c:v>516</c:v>
                </c:pt>
                <c:pt idx="1">
                  <c:v>373.5</c:v>
                </c:pt>
                <c:pt idx="2">
                  <c:v>186</c:v>
                </c:pt>
                <c:pt idx="3">
                  <c:v>658</c:v>
                </c:pt>
              </c:numCache>
            </c:numRef>
          </c:val>
        </c:ser>
        <c:axId val="150600704"/>
        <c:axId val="164770560"/>
      </c:barChart>
      <c:catAx>
        <c:axId val="150600704"/>
        <c:scaling>
          <c:orientation val="minMax"/>
        </c:scaling>
        <c:axPos val="b"/>
        <c:majorTickMark val="none"/>
        <c:tickLblPos val="nextTo"/>
        <c:crossAx val="164770560"/>
        <c:crosses val="autoZero"/>
        <c:auto val="1"/>
        <c:lblAlgn val="ctr"/>
        <c:lblOffset val="100"/>
      </c:catAx>
      <c:valAx>
        <c:axId val="164770560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15060070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5"/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Average development complexity (McCabe CC)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Sheet1!$F$85</c:f>
              <c:strCache>
                <c:ptCount val="1"/>
                <c:pt idx="0">
                  <c:v>McCabe CC</c:v>
                </c:pt>
              </c:strCache>
            </c:strRef>
          </c:tx>
          <c:dLbls>
            <c:showVal val="1"/>
          </c:dLbls>
          <c:cat>
            <c:strRef>
              <c:f>Sheet1!$A$86:$A$92</c:f>
              <c:strCache>
                <c:ptCount val="7"/>
                <c:pt idx="0">
                  <c:v>Build From Scratch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 (client+server)</c:v>
                </c:pt>
              </c:strCache>
            </c:strRef>
          </c:cat>
          <c:val>
            <c:numRef>
              <c:f>Sheet1!$F$86:$F$92</c:f>
              <c:numCache>
                <c:formatCode>0.00</c:formatCode>
                <c:ptCount val="7"/>
                <c:pt idx="0">
                  <c:v>1.8815499999999998</c:v>
                </c:pt>
                <c:pt idx="1">
                  <c:v>1.7930786516853929</c:v>
                </c:pt>
                <c:pt idx="2">
                  <c:v>2.0641894736842104</c:v>
                </c:pt>
                <c:pt idx="3">
                  <c:v>1.8348611111111111</c:v>
                </c:pt>
                <c:pt idx="4">
                  <c:v>2.1084999999999998</c:v>
                </c:pt>
                <c:pt idx="5">
                  <c:v>3.4545454545454546</c:v>
                </c:pt>
                <c:pt idx="6">
                  <c:v>2.7815227272727272</c:v>
                </c:pt>
              </c:numCache>
            </c:numRef>
          </c:val>
        </c:ser>
        <c:axId val="149329024"/>
        <c:axId val="149330560"/>
      </c:barChart>
      <c:catAx>
        <c:axId val="149329024"/>
        <c:scaling>
          <c:orientation val="minMax"/>
        </c:scaling>
        <c:axPos val="b"/>
        <c:tickLblPos val="nextTo"/>
        <c:crossAx val="149330560"/>
        <c:crosses val="autoZero"/>
        <c:auto val="1"/>
        <c:lblAlgn val="ctr"/>
        <c:lblOffset val="100"/>
      </c:catAx>
      <c:valAx>
        <c:axId val="149330560"/>
        <c:scaling>
          <c:orientation val="minMax"/>
          <c:min val="0"/>
        </c:scaling>
        <c:axPos val="l"/>
        <c:majorGridlines/>
        <c:numFmt formatCode="0.00" sourceLinked="1"/>
        <c:tickLblPos val="nextTo"/>
        <c:crossAx val="149329024"/>
        <c:crosses val="autoZero"/>
        <c:crossBetween val="between"/>
      </c:valAx>
    </c:plotArea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6"/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Total development effort </a:t>
            </a:r>
            <a:br>
              <a:rPr lang="en-US" sz="1600"/>
            </a:br>
            <a:r>
              <a:rPr lang="en-US" sz="1600"/>
              <a:t>( Lines of Code)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Sheet1!$B$85</c:f>
              <c:strCache>
                <c:ptCount val="1"/>
                <c:pt idx="0">
                  <c:v>LOC</c:v>
                </c:pt>
              </c:strCache>
            </c:strRef>
          </c:tx>
          <c:dLbls>
            <c:showVal val="1"/>
          </c:dLbls>
          <c:cat>
            <c:strRef>
              <c:f>Sheet1!$A$86:$A$92</c:f>
              <c:strCache>
                <c:ptCount val="7"/>
                <c:pt idx="0">
                  <c:v>Build From Scratch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 (client+server)</c:v>
                </c:pt>
              </c:strCache>
            </c:strRef>
          </c:cat>
          <c:val>
            <c:numRef>
              <c:f>Sheet1!$B$86:$B$92</c:f>
              <c:numCache>
                <c:formatCode>General</c:formatCode>
                <c:ptCount val="7"/>
                <c:pt idx="0">
                  <c:v>1224</c:v>
                </c:pt>
                <c:pt idx="1">
                  <c:v>1140</c:v>
                </c:pt>
                <c:pt idx="2">
                  <c:v>1392</c:v>
                </c:pt>
                <c:pt idx="3">
                  <c:v>1286</c:v>
                </c:pt>
                <c:pt idx="4">
                  <c:v>422</c:v>
                </c:pt>
                <c:pt idx="5">
                  <c:v>493</c:v>
                </c:pt>
                <c:pt idx="6">
                  <c:v>915</c:v>
                </c:pt>
              </c:numCache>
            </c:numRef>
          </c:val>
        </c:ser>
        <c:axId val="149358848"/>
        <c:axId val="149381120"/>
      </c:barChart>
      <c:catAx>
        <c:axId val="149358848"/>
        <c:scaling>
          <c:orientation val="minMax"/>
        </c:scaling>
        <c:axPos val="b"/>
        <c:tickLblPos val="nextTo"/>
        <c:crossAx val="149381120"/>
        <c:crosses val="autoZero"/>
        <c:auto val="1"/>
        <c:lblAlgn val="ctr"/>
        <c:lblOffset val="100"/>
      </c:catAx>
      <c:valAx>
        <c:axId val="149381120"/>
        <c:scaling>
          <c:orientation val="minMax"/>
          <c:min val="0"/>
        </c:scaling>
        <c:axPos val="l"/>
        <c:majorGridlines/>
        <c:numFmt formatCode="General" sourceLinked="1"/>
        <c:tickLblPos val="nextTo"/>
        <c:crossAx val="149358848"/>
        <c:crosses val="autoZero"/>
        <c:crossBetween val="between"/>
      </c:valAx>
    </c:plotArea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7"/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Total publish/subscrine Infrastructure sizes (LOC)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Sheet1!$B$28</c:f>
              <c:strCache>
                <c:ptCount val="1"/>
                <c:pt idx="0">
                  <c:v>LOC</c:v>
                </c:pt>
              </c:strCache>
            </c:strRef>
          </c:tx>
          <c:dLbls>
            <c:showVal val="1"/>
          </c:dLbls>
          <c:cat>
            <c:strRef>
              <c:f>(Sheet1!$A$29,Sheet1!$A$31,Sheet1!$A$33:$A$35)</c:f>
              <c:strCache>
                <c:ptCount val="5"/>
                <c:pt idx="0">
                  <c:v>Siena</c:v>
                </c:pt>
                <c:pt idx="1">
                  <c:v>CORBA-NS Implementation</c:v>
                </c:pt>
                <c:pt idx="2">
                  <c:v>Java Spaces</c:v>
                </c:pt>
                <c:pt idx="3">
                  <c:v>Yancees core</c:v>
                </c:pt>
                <c:pt idx="4">
                  <c:v>Yancees content/based</c:v>
                </c:pt>
              </c:strCache>
            </c:strRef>
          </c:cat>
          <c:val>
            <c:numRef>
              <c:f>(Sheet1!$B$29,Sheet1!$B$31,Sheet1!$B$33:$B$35)</c:f>
              <c:numCache>
                <c:formatCode>General</c:formatCode>
                <c:ptCount val="5"/>
                <c:pt idx="0">
                  <c:v>5506</c:v>
                </c:pt>
                <c:pt idx="1">
                  <c:v>12762</c:v>
                </c:pt>
                <c:pt idx="2">
                  <c:v>7003</c:v>
                </c:pt>
                <c:pt idx="3">
                  <c:v>5605</c:v>
                </c:pt>
                <c:pt idx="4">
                  <c:v>7266</c:v>
                </c:pt>
              </c:numCache>
            </c:numRef>
          </c:val>
        </c:ser>
        <c:axId val="149388672"/>
        <c:axId val="149406848"/>
      </c:barChart>
      <c:catAx>
        <c:axId val="149388672"/>
        <c:scaling>
          <c:orientation val="minMax"/>
        </c:scaling>
        <c:axPos val="b"/>
        <c:tickLblPos val="nextTo"/>
        <c:crossAx val="149406848"/>
        <c:crosses val="autoZero"/>
        <c:auto val="1"/>
        <c:lblAlgn val="ctr"/>
        <c:lblOffset val="100"/>
      </c:catAx>
      <c:valAx>
        <c:axId val="149406848"/>
        <c:scaling>
          <c:orientation val="minMax"/>
        </c:scaling>
        <c:axPos val="l"/>
        <c:majorGridlines/>
        <c:numFmt formatCode="General" sourceLinked="1"/>
        <c:tickLblPos val="nextTo"/>
        <c:crossAx val="149388672"/>
        <c:crosses val="autoZero"/>
        <c:crossBetween val="between"/>
      </c:valAx>
    </c:plotArea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9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IMPROMPTU average processing time delays (ms)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Sheet1!$A$22</c:f>
              <c:strCache>
                <c:ptCount val="1"/>
                <c:pt idx="0">
                  <c:v>EventFilter</c:v>
                </c:pt>
              </c:strCache>
            </c:strRef>
          </c:tx>
          <c:dLbls>
            <c:showVal val="1"/>
          </c:dLbls>
          <c:cat>
            <c:strRef>
              <c:f>Sheet1!$C$21:$F$21</c:f>
              <c:strCache>
                <c:ptCount val="4"/>
                <c:pt idx="0">
                  <c:v>Siena</c:v>
                </c:pt>
                <c:pt idx="1">
                  <c:v>YANCEES</c:v>
                </c:pt>
                <c:pt idx="2">
                  <c:v>CORBA-NS</c:v>
                </c:pt>
                <c:pt idx="3">
                  <c:v>JavaSpaces</c:v>
                </c:pt>
              </c:strCache>
            </c:strRef>
          </c:cat>
          <c:val>
            <c:numRef>
              <c:f>Sheet1!$C$22:$F$22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12</c:v>
                </c:pt>
              </c:numCache>
            </c:numRef>
          </c:val>
        </c:ser>
        <c:gapWidth val="75"/>
        <c:overlap val="-25"/>
        <c:axId val="149443328"/>
        <c:axId val="149444864"/>
      </c:barChart>
      <c:catAx>
        <c:axId val="149443328"/>
        <c:scaling>
          <c:orientation val="minMax"/>
        </c:scaling>
        <c:axPos val="b"/>
        <c:majorTickMark val="none"/>
        <c:tickLblPos val="nextTo"/>
        <c:crossAx val="149444864"/>
        <c:crosses val="autoZero"/>
        <c:auto val="1"/>
        <c:lblAlgn val="ctr"/>
        <c:lblOffset val="100"/>
      </c:catAx>
      <c:valAx>
        <c:axId val="149444864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14944332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50"/>
            </a:pPr>
            <a:r>
              <a:rPr lang="en-US" sz="1050"/>
              <a:t>Task complexity measured in LOC and CC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Sheet1!$A$169</c:f>
              <c:strCache>
                <c:ptCount val="1"/>
                <c:pt idx="0">
                  <c:v>subscribe()</c:v>
                </c:pt>
              </c:strCache>
            </c:strRef>
          </c:tx>
          <c:cat>
            <c:multiLvlStrRef>
              <c:f>Sheet1!$B$166:$I$167</c:f>
              <c:multiLvlStrCache>
                <c:ptCount val="8"/>
                <c:lvl>
                  <c:pt idx="0">
                    <c:v>LOC</c:v>
                  </c:pt>
                  <c:pt idx="1">
                    <c:v>CC</c:v>
                  </c:pt>
                  <c:pt idx="2">
                    <c:v>LOC</c:v>
                  </c:pt>
                  <c:pt idx="3">
                    <c:v>CC</c:v>
                  </c:pt>
                  <c:pt idx="4">
                    <c:v>LOC</c:v>
                  </c:pt>
                  <c:pt idx="5">
                    <c:v>CC</c:v>
                  </c:pt>
                  <c:pt idx="6">
                    <c:v>LOC</c:v>
                  </c:pt>
                  <c:pt idx="7">
                    <c:v>CC</c:v>
                  </c:pt>
                </c:lvl>
                <c:lvl>
                  <c:pt idx="0">
                    <c:v>CORBA-NS</c:v>
                  </c:pt>
                  <c:pt idx="2">
                    <c:v>SIENA</c:v>
                  </c:pt>
                  <c:pt idx="4">
                    <c:v>JavaSpaces</c:v>
                  </c:pt>
                  <c:pt idx="6">
                    <c:v>Yancees (client)</c:v>
                  </c:pt>
                </c:lvl>
              </c:multiLvlStrCache>
            </c:multiLvlStrRef>
          </c:cat>
          <c:val>
            <c:numRef>
              <c:f>Sheet1!$B$169:$I$169</c:f>
              <c:numCache>
                <c:formatCode>General</c:formatCode>
                <c:ptCount val="8"/>
                <c:pt idx="0">
                  <c:v>79</c:v>
                </c:pt>
                <c:pt idx="1">
                  <c:v>10</c:v>
                </c:pt>
                <c:pt idx="2">
                  <c:v>13</c:v>
                </c:pt>
                <c:pt idx="3">
                  <c:v>3</c:v>
                </c:pt>
                <c:pt idx="4">
                  <c:v>15</c:v>
                </c:pt>
                <c:pt idx="5">
                  <c:v>5</c:v>
                </c:pt>
                <c:pt idx="6">
                  <c:v>13</c:v>
                </c:pt>
                <c:pt idx="7">
                  <c:v>3</c:v>
                </c:pt>
              </c:numCache>
            </c:numRef>
          </c:val>
        </c:ser>
        <c:ser>
          <c:idx val="1"/>
          <c:order val="1"/>
          <c:tx>
            <c:strRef>
              <c:f>Sheet1!$A$170</c:f>
              <c:strCache>
                <c:ptCount val="1"/>
                <c:pt idx="0">
                  <c:v>parseIFilter()</c:v>
                </c:pt>
              </c:strCache>
            </c:strRef>
          </c:tx>
          <c:cat>
            <c:multiLvlStrRef>
              <c:f>Sheet1!$B$166:$I$167</c:f>
              <c:multiLvlStrCache>
                <c:ptCount val="8"/>
                <c:lvl>
                  <c:pt idx="0">
                    <c:v>LOC</c:v>
                  </c:pt>
                  <c:pt idx="1">
                    <c:v>CC</c:v>
                  </c:pt>
                  <c:pt idx="2">
                    <c:v>LOC</c:v>
                  </c:pt>
                  <c:pt idx="3">
                    <c:v>CC</c:v>
                  </c:pt>
                  <c:pt idx="4">
                    <c:v>LOC</c:v>
                  </c:pt>
                  <c:pt idx="5">
                    <c:v>CC</c:v>
                  </c:pt>
                  <c:pt idx="6">
                    <c:v>LOC</c:v>
                  </c:pt>
                  <c:pt idx="7">
                    <c:v>CC</c:v>
                  </c:pt>
                </c:lvl>
                <c:lvl>
                  <c:pt idx="0">
                    <c:v>CORBA-NS</c:v>
                  </c:pt>
                  <c:pt idx="2">
                    <c:v>SIENA</c:v>
                  </c:pt>
                  <c:pt idx="4">
                    <c:v>JavaSpaces</c:v>
                  </c:pt>
                  <c:pt idx="6">
                    <c:v>Yancees (client)</c:v>
                  </c:pt>
                </c:lvl>
              </c:multiLvlStrCache>
            </c:multiLvlStrRef>
          </c:cat>
          <c:val>
            <c:numRef>
              <c:f>Sheet1!$B$170:$I$170</c:f>
              <c:numCache>
                <c:formatCode>General</c:formatCode>
                <c:ptCount val="8"/>
                <c:pt idx="0">
                  <c:v>28</c:v>
                </c:pt>
                <c:pt idx="1">
                  <c:v>7</c:v>
                </c:pt>
                <c:pt idx="2">
                  <c:v>21</c:v>
                </c:pt>
                <c:pt idx="3">
                  <c:v>4</c:v>
                </c:pt>
                <c:pt idx="4">
                  <c:v>26</c:v>
                </c:pt>
                <c:pt idx="5">
                  <c:v>5</c:v>
                </c:pt>
                <c:pt idx="6">
                  <c:v>37</c:v>
                </c:pt>
                <c:pt idx="7">
                  <c:v>5</c:v>
                </c:pt>
              </c:numCache>
            </c:numRef>
          </c:val>
        </c:ser>
        <c:ser>
          <c:idx val="2"/>
          <c:order val="2"/>
          <c:tx>
            <c:strRef>
              <c:f>Sheet1!$A$171</c:f>
              <c:strCache>
                <c:ptCount val="1"/>
                <c:pt idx="0">
                  <c:v>publish()</c:v>
                </c:pt>
              </c:strCache>
            </c:strRef>
          </c:tx>
          <c:cat>
            <c:multiLvlStrRef>
              <c:f>Sheet1!$B$166:$I$167</c:f>
              <c:multiLvlStrCache>
                <c:ptCount val="8"/>
                <c:lvl>
                  <c:pt idx="0">
                    <c:v>LOC</c:v>
                  </c:pt>
                  <c:pt idx="1">
                    <c:v>CC</c:v>
                  </c:pt>
                  <c:pt idx="2">
                    <c:v>LOC</c:v>
                  </c:pt>
                  <c:pt idx="3">
                    <c:v>CC</c:v>
                  </c:pt>
                  <c:pt idx="4">
                    <c:v>LOC</c:v>
                  </c:pt>
                  <c:pt idx="5">
                    <c:v>CC</c:v>
                  </c:pt>
                  <c:pt idx="6">
                    <c:v>LOC</c:v>
                  </c:pt>
                  <c:pt idx="7">
                    <c:v>CC</c:v>
                  </c:pt>
                </c:lvl>
                <c:lvl>
                  <c:pt idx="0">
                    <c:v>CORBA-NS</c:v>
                  </c:pt>
                  <c:pt idx="2">
                    <c:v>SIENA</c:v>
                  </c:pt>
                  <c:pt idx="4">
                    <c:v>JavaSpaces</c:v>
                  </c:pt>
                  <c:pt idx="6">
                    <c:v>Yancees (client)</c:v>
                  </c:pt>
                </c:lvl>
              </c:multiLvlStrCache>
            </c:multiLvlStrRef>
          </c:cat>
          <c:val>
            <c:numRef>
              <c:f>Sheet1!$B$171:$I$171</c:f>
              <c:numCache>
                <c:formatCode>General</c:formatCode>
                <c:ptCount val="8"/>
                <c:pt idx="0">
                  <c:v>6</c:v>
                </c:pt>
                <c:pt idx="1">
                  <c:v>2</c:v>
                </c:pt>
                <c:pt idx="2">
                  <c:v>8</c:v>
                </c:pt>
                <c:pt idx="3">
                  <c:v>2</c:v>
                </c:pt>
                <c:pt idx="4">
                  <c:v>8</c:v>
                </c:pt>
                <c:pt idx="5">
                  <c:v>3</c:v>
                </c:pt>
                <c:pt idx="6">
                  <c:v>6</c:v>
                </c:pt>
                <c:pt idx="7">
                  <c:v>2</c:v>
                </c:pt>
              </c:numCache>
            </c:numRef>
          </c:val>
        </c:ser>
        <c:ser>
          <c:idx val="3"/>
          <c:order val="3"/>
          <c:tx>
            <c:strRef>
              <c:f>Sheet1!$A$172</c:f>
              <c:strCache>
                <c:ptCount val="1"/>
                <c:pt idx="0">
                  <c:v>parseEdemEvent()</c:v>
                </c:pt>
              </c:strCache>
            </c:strRef>
          </c:tx>
          <c:cat>
            <c:multiLvlStrRef>
              <c:f>Sheet1!$B$166:$I$167</c:f>
              <c:multiLvlStrCache>
                <c:ptCount val="8"/>
                <c:lvl>
                  <c:pt idx="0">
                    <c:v>LOC</c:v>
                  </c:pt>
                  <c:pt idx="1">
                    <c:v>CC</c:v>
                  </c:pt>
                  <c:pt idx="2">
                    <c:v>LOC</c:v>
                  </c:pt>
                  <c:pt idx="3">
                    <c:v>CC</c:v>
                  </c:pt>
                  <c:pt idx="4">
                    <c:v>LOC</c:v>
                  </c:pt>
                  <c:pt idx="5">
                    <c:v>CC</c:v>
                  </c:pt>
                  <c:pt idx="6">
                    <c:v>LOC</c:v>
                  </c:pt>
                  <c:pt idx="7">
                    <c:v>CC</c:v>
                  </c:pt>
                </c:lvl>
                <c:lvl>
                  <c:pt idx="0">
                    <c:v>CORBA-NS</c:v>
                  </c:pt>
                  <c:pt idx="2">
                    <c:v>SIENA</c:v>
                  </c:pt>
                  <c:pt idx="4">
                    <c:v>JavaSpaces</c:v>
                  </c:pt>
                  <c:pt idx="6">
                    <c:v>Yancees (client)</c:v>
                  </c:pt>
                </c:lvl>
              </c:multiLvlStrCache>
            </c:multiLvlStrRef>
          </c:cat>
          <c:val>
            <c:numRef>
              <c:f>Sheet1!$B$172:$I$172</c:f>
              <c:numCache>
                <c:formatCode>General</c:formatCode>
                <c:ptCount val="8"/>
                <c:pt idx="0">
                  <c:v>24</c:v>
                </c:pt>
                <c:pt idx="1">
                  <c:v>1</c:v>
                </c:pt>
                <c:pt idx="2">
                  <c:v>6</c:v>
                </c:pt>
                <c:pt idx="3">
                  <c:v>1</c:v>
                </c:pt>
                <c:pt idx="4">
                  <c:v>6</c:v>
                </c:pt>
                <c:pt idx="5">
                  <c:v>1</c:v>
                </c:pt>
                <c:pt idx="6">
                  <c:v>6</c:v>
                </c:pt>
                <c:pt idx="7">
                  <c:v>1</c:v>
                </c:pt>
              </c:numCache>
            </c:numRef>
          </c:val>
        </c:ser>
        <c:ser>
          <c:idx val="4"/>
          <c:order val="4"/>
          <c:tx>
            <c:strRef>
              <c:f>Sheet1!$A$173</c:f>
              <c:strCache>
                <c:ptCount val="1"/>
                <c:pt idx="0">
                  <c:v>unsubscribe()</c:v>
                </c:pt>
              </c:strCache>
            </c:strRef>
          </c:tx>
          <c:cat>
            <c:multiLvlStrRef>
              <c:f>Sheet1!$B$166:$I$167</c:f>
              <c:multiLvlStrCache>
                <c:ptCount val="8"/>
                <c:lvl>
                  <c:pt idx="0">
                    <c:v>LOC</c:v>
                  </c:pt>
                  <c:pt idx="1">
                    <c:v>CC</c:v>
                  </c:pt>
                  <c:pt idx="2">
                    <c:v>LOC</c:v>
                  </c:pt>
                  <c:pt idx="3">
                    <c:v>CC</c:v>
                  </c:pt>
                  <c:pt idx="4">
                    <c:v>LOC</c:v>
                  </c:pt>
                  <c:pt idx="5">
                    <c:v>CC</c:v>
                  </c:pt>
                  <c:pt idx="6">
                    <c:v>LOC</c:v>
                  </c:pt>
                  <c:pt idx="7">
                    <c:v>CC</c:v>
                  </c:pt>
                </c:lvl>
                <c:lvl>
                  <c:pt idx="0">
                    <c:v>CORBA-NS</c:v>
                  </c:pt>
                  <c:pt idx="2">
                    <c:v>SIENA</c:v>
                  </c:pt>
                  <c:pt idx="4">
                    <c:v>JavaSpaces</c:v>
                  </c:pt>
                  <c:pt idx="6">
                    <c:v>Yancees (client)</c:v>
                  </c:pt>
                </c:lvl>
              </c:multiLvlStrCache>
            </c:multiLvlStrRef>
          </c:cat>
          <c:val>
            <c:numRef>
              <c:f>Sheet1!$B$173:$I$173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11</c:v>
                </c:pt>
                <c:pt idx="3">
                  <c:v>4</c:v>
                </c:pt>
                <c:pt idx="4">
                  <c:v>12</c:v>
                </c:pt>
                <c:pt idx="5">
                  <c:v>5</c:v>
                </c:pt>
                <c:pt idx="6">
                  <c:v>14</c:v>
                </c:pt>
                <c:pt idx="7">
                  <c:v>4</c:v>
                </c:pt>
              </c:numCache>
            </c:numRef>
          </c:val>
        </c:ser>
        <c:ser>
          <c:idx val="5"/>
          <c:order val="5"/>
          <c:tx>
            <c:strRef>
              <c:f>Sheet1!$A$174</c:f>
              <c:strCache>
                <c:ptCount val="1"/>
                <c:pt idx="0">
                  <c:v>notify()</c:v>
                </c:pt>
              </c:strCache>
            </c:strRef>
          </c:tx>
          <c:cat>
            <c:multiLvlStrRef>
              <c:f>Sheet1!$B$166:$I$167</c:f>
              <c:multiLvlStrCache>
                <c:ptCount val="8"/>
                <c:lvl>
                  <c:pt idx="0">
                    <c:v>LOC</c:v>
                  </c:pt>
                  <c:pt idx="1">
                    <c:v>CC</c:v>
                  </c:pt>
                  <c:pt idx="2">
                    <c:v>LOC</c:v>
                  </c:pt>
                  <c:pt idx="3">
                    <c:v>CC</c:v>
                  </c:pt>
                  <c:pt idx="4">
                    <c:v>LOC</c:v>
                  </c:pt>
                  <c:pt idx="5">
                    <c:v>CC</c:v>
                  </c:pt>
                  <c:pt idx="6">
                    <c:v>LOC</c:v>
                  </c:pt>
                  <c:pt idx="7">
                    <c:v>CC</c:v>
                  </c:pt>
                </c:lvl>
                <c:lvl>
                  <c:pt idx="0">
                    <c:v>CORBA-NS</c:v>
                  </c:pt>
                  <c:pt idx="2">
                    <c:v>SIENA</c:v>
                  </c:pt>
                  <c:pt idx="4">
                    <c:v>JavaSpaces</c:v>
                  </c:pt>
                  <c:pt idx="6">
                    <c:v>Yancees (client)</c:v>
                  </c:pt>
                </c:lvl>
              </c:multiLvlStrCache>
            </c:multiLvlStrRef>
          </c:cat>
          <c:val>
            <c:numRef>
              <c:f>Sheet1!$B$174:$I$174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16</c:v>
                </c:pt>
                <c:pt idx="3">
                  <c:v>2.5</c:v>
                </c:pt>
                <c:pt idx="4">
                  <c:v>7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6"/>
          <c:order val="6"/>
          <c:tx>
            <c:strRef>
              <c:f>Sheet1!$A$175</c:f>
              <c:strCache>
                <c:ptCount val="1"/>
                <c:pt idx="0">
                  <c:v>parseNotification()</c:v>
                </c:pt>
              </c:strCache>
            </c:strRef>
          </c:tx>
          <c:cat>
            <c:multiLvlStrRef>
              <c:f>Sheet1!$B$166:$I$167</c:f>
              <c:multiLvlStrCache>
                <c:ptCount val="8"/>
                <c:lvl>
                  <c:pt idx="0">
                    <c:v>LOC</c:v>
                  </c:pt>
                  <c:pt idx="1">
                    <c:v>CC</c:v>
                  </c:pt>
                  <c:pt idx="2">
                    <c:v>LOC</c:v>
                  </c:pt>
                  <c:pt idx="3">
                    <c:v>CC</c:v>
                  </c:pt>
                  <c:pt idx="4">
                    <c:v>LOC</c:v>
                  </c:pt>
                  <c:pt idx="5">
                    <c:v>CC</c:v>
                  </c:pt>
                  <c:pt idx="6">
                    <c:v>LOC</c:v>
                  </c:pt>
                  <c:pt idx="7">
                    <c:v>CC</c:v>
                  </c:pt>
                </c:lvl>
                <c:lvl>
                  <c:pt idx="0">
                    <c:v>CORBA-NS</c:v>
                  </c:pt>
                  <c:pt idx="2">
                    <c:v>SIENA</c:v>
                  </c:pt>
                  <c:pt idx="4">
                    <c:v>JavaSpaces</c:v>
                  </c:pt>
                  <c:pt idx="6">
                    <c:v>Yancees (client)</c:v>
                  </c:pt>
                </c:lvl>
              </c:multiLvlStrCache>
            </c:multiLvlStrRef>
          </c:cat>
          <c:val>
            <c:numRef>
              <c:f>Sheet1!$B$175:$I$175</c:f>
              <c:numCache>
                <c:formatCode>General</c:formatCode>
                <c:ptCount val="8"/>
                <c:pt idx="0">
                  <c:v>25</c:v>
                </c:pt>
                <c:pt idx="1">
                  <c:v>7</c:v>
                </c:pt>
                <c:pt idx="2">
                  <c:v>9</c:v>
                </c:pt>
                <c:pt idx="3">
                  <c:v>3</c:v>
                </c:pt>
                <c:pt idx="4">
                  <c:v>18</c:v>
                </c:pt>
                <c:pt idx="5">
                  <c:v>5</c:v>
                </c:pt>
                <c:pt idx="6">
                  <c:v>13</c:v>
                </c:pt>
                <c:pt idx="7">
                  <c:v>3</c:v>
                </c:pt>
              </c:numCache>
            </c:numRef>
          </c:val>
        </c:ser>
        <c:axId val="149241856"/>
        <c:axId val="149243392"/>
      </c:barChart>
      <c:catAx>
        <c:axId val="149241856"/>
        <c:scaling>
          <c:orientation val="minMax"/>
        </c:scaling>
        <c:axPos val="b"/>
        <c:tickLblPos val="nextTo"/>
        <c:crossAx val="149243392"/>
        <c:crosses val="autoZero"/>
        <c:auto val="1"/>
        <c:lblAlgn val="ctr"/>
        <c:lblOffset val="100"/>
      </c:catAx>
      <c:valAx>
        <c:axId val="149243392"/>
        <c:scaling>
          <c:orientation val="minMax"/>
          <c:max val="80"/>
        </c:scaling>
        <c:axPos val="l"/>
        <c:majorGridlines/>
        <c:numFmt formatCode="General" sourceLinked="1"/>
        <c:tickLblPos val="nextTo"/>
        <c:crossAx val="149241856"/>
        <c:crosses val="autoZero"/>
        <c:crossBetween val="between"/>
      </c:valAx>
    </c:plotArea>
    <c:legend>
      <c:legendPos val="r"/>
    </c:legend>
    <c:plotVisOnly val="1"/>
  </c:chart>
  <c:txPr>
    <a:bodyPr/>
    <a:lstStyle/>
    <a:p>
      <a:pPr>
        <a:defRPr sz="800"/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377938214786952"/>
          <c:y val="0.1615646258503402"/>
          <c:w val="0.81543576097309167"/>
          <c:h val="0.51428035781241432"/>
        </c:manualLayout>
      </c:layout>
      <c:barChart>
        <c:barDir val="col"/>
        <c:grouping val="clustered"/>
        <c:ser>
          <c:idx val="0"/>
          <c:order val="0"/>
          <c:tx>
            <c:strRef>
              <c:f>Sheet1!$B$198</c:f>
              <c:strCache>
                <c:ptCount val="1"/>
                <c:pt idx="0">
                  <c:v>CORBA-NS</c:v>
                </c:pt>
              </c:strCache>
            </c:strRef>
          </c:tx>
          <c:cat>
            <c:strRef>
              <c:f>Sheet1!$A$199:$A$206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Sheet1!$B$199:$B$206</c:f>
              <c:numCache>
                <c:formatCode>General</c:formatCode>
                <c:ptCount val="8"/>
                <c:pt idx="0">
                  <c:v>38</c:v>
                </c:pt>
                <c:pt idx="1">
                  <c:v>79</c:v>
                </c:pt>
                <c:pt idx="2">
                  <c:v>28</c:v>
                </c:pt>
                <c:pt idx="3">
                  <c:v>6</c:v>
                </c:pt>
                <c:pt idx="4">
                  <c:v>24</c:v>
                </c:pt>
                <c:pt idx="5">
                  <c:v>4</c:v>
                </c:pt>
                <c:pt idx="6">
                  <c:v>2</c:v>
                </c:pt>
                <c:pt idx="7">
                  <c:v>25</c:v>
                </c:pt>
              </c:numCache>
            </c:numRef>
          </c:val>
        </c:ser>
        <c:ser>
          <c:idx val="1"/>
          <c:order val="1"/>
          <c:tx>
            <c:strRef>
              <c:f>Sheet1!$C$198</c:f>
              <c:strCache>
                <c:ptCount val="1"/>
                <c:pt idx="0">
                  <c:v>SIENA</c:v>
                </c:pt>
              </c:strCache>
            </c:strRef>
          </c:tx>
          <c:cat>
            <c:strRef>
              <c:f>Sheet1!$A$199:$A$206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Sheet1!$C$199:$C$206</c:f>
              <c:numCache>
                <c:formatCode>General</c:formatCode>
                <c:ptCount val="8"/>
                <c:pt idx="0">
                  <c:v>13</c:v>
                </c:pt>
                <c:pt idx="1">
                  <c:v>13</c:v>
                </c:pt>
                <c:pt idx="2">
                  <c:v>21</c:v>
                </c:pt>
                <c:pt idx="3">
                  <c:v>8</c:v>
                </c:pt>
                <c:pt idx="4">
                  <c:v>6</c:v>
                </c:pt>
                <c:pt idx="5">
                  <c:v>11</c:v>
                </c:pt>
                <c:pt idx="6">
                  <c:v>16</c:v>
                </c:pt>
                <c:pt idx="7">
                  <c:v>9</c:v>
                </c:pt>
              </c:numCache>
            </c:numRef>
          </c:val>
        </c:ser>
        <c:ser>
          <c:idx val="2"/>
          <c:order val="2"/>
          <c:tx>
            <c:strRef>
              <c:f>Sheet1!$D$198</c:f>
              <c:strCache>
                <c:ptCount val="1"/>
                <c:pt idx="0">
                  <c:v>JavaSpaces</c:v>
                </c:pt>
              </c:strCache>
            </c:strRef>
          </c:tx>
          <c:cat>
            <c:strRef>
              <c:f>Sheet1!$A$199:$A$206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Sheet1!$D$199:$D$206</c:f>
              <c:numCache>
                <c:formatCode>General</c:formatCode>
                <c:ptCount val="8"/>
                <c:pt idx="0">
                  <c:v>57</c:v>
                </c:pt>
                <c:pt idx="1">
                  <c:v>15</c:v>
                </c:pt>
                <c:pt idx="2">
                  <c:v>26</c:v>
                </c:pt>
                <c:pt idx="3">
                  <c:v>8</c:v>
                </c:pt>
                <c:pt idx="4">
                  <c:v>6</c:v>
                </c:pt>
                <c:pt idx="5">
                  <c:v>12</c:v>
                </c:pt>
                <c:pt idx="6">
                  <c:v>7</c:v>
                </c:pt>
                <c:pt idx="7">
                  <c:v>18</c:v>
                </c:pt>
              </c:numCache>
            </c:numRef>
          </c:val>
        </c:ser>
        <c:ser>
          <c:idx val="3"/>
          <c:order val="3"/>
          <c:tx>
            <c:strRef>
              <c:f>Sheet1!$E$198</c:f>
              <c:strCache>
                <c:ptCount val="1"/>
                <c:pt idx="0">
                  <c:v>Yancees</c:v>
                </c:pt>
              </c:strCache>
            </c:strRef>
          </c:tx>
          <c:cat>
            <c:strRef>
              <c:f>Sheet1!$A$199:$A$206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Sheet1!$E$199:$E$206</c:f>
              <c:numCache>
                <c:formatCode>General</c:formatCode>
                <c:ptCount val="8"/>
                <c:pt idx="0">
                  <c:v>11</c:v>
                </c:pt>
                <c:pt idx="1">
                  <c:v>13</c:v>
                </c:pt>
                <c:pt idx="2">
                  <c:v>37</c:v>
                </c:pt>
                <c:pt idx="3">
                  <c:v>6</c:v>
                </c:pt>
                <c:pt idx="4">
                  <c:v>6</c:v>
                </c:pt>
                <c:pt idx="5">
                  <c:v>14</c:v>
                </c:pt>
                <c:pt idx="6">
                  <c:v>2</c:v>
                </c:pt>
                <c:pt idx="7">
                  <c:v>13</c:v>
                </c:pt>
              </c:numCache>
            </c:numRef>
          </c:val>
        </c:ser>
        <c:axId val="149273984"/>
        <c:axId val="149288064"/>
      </c:barChart>
      <c:catAx>
        <c:axId val="149273984"/>
        <c:scaling>
          <c:orientation val="minMax"/>
        </c:scaling>
        <c:axPos val="b"/>
        <c:tickLblPos val="nextTo"/>
        <c:crossAx val="149288064"/>
        <c:crosses val="autoZero"/>
        <c:auto val="1"/>
        <c:lblAlgn val="ctr"/>
        <c:lblOffset val="100"/>
      </c:catAx>
      <c:valAx>
        <c:axId val="149288064"/>
        <c:scaling>
          <c:orientation val="minMax"/>
          <c:max val="80"/>
        </c:scaling>
        <c:axPos val="l"/>
        <c:majorGridlines/>
        <c:numFmt formatCode="General" sourceLinked="1"/>
        <c:tickLblPos val="nextTo"/>
        <c:crossAx val="149273984"/>
        <c:crosses val="autoZero"/>
        <c:crossBetween val="between"/>
      </c:valAx>
    </c:plotArea>
    <c:legend>
      <c:legendPos val="t"/>
    </c:legend>
    <c:plotVisOnly val="1"/>
  </c:chart>
  <c:txPr>
    <a:bodyPr/>
    <a:lstStyle/>
    <a:p>
      <a:pPr>
        <a:defRPr sz="900"/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742574394559519"/>
          <c:y val="0.15858843537415046"/>
          <c:w val="0.83114252868787175"/>
          <c:h val="0.51725654828860657"/>
        </c:manualLayout>
      </c:layout>
      <c:barChart>
        <c:barDir val="col"/>
        <c:grouping val="clustered"/>
        <c:ser>
          <c:idx val="0"/>
          <c:order val="0"/>
          <c:tx>
            <c:strRef>
              <c:f>Sheet1!$B$216</c:f>
              <c:strCache>
                <c:ptCount val="1"/>
                <c:pt idx="0">
                  <c:v>CORBA-NS</c:v>
                </c:pt>
              </c:strCache>
            </c:strRef>
          </c:tx>
          <c:cat>
            <c:strRef>
              <c:f>Sheet1!$A$217:$A$224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Sheet1!$B$217:$B$224</c:f>
              <c:numCache>
                <c:formatCode>General</c:formatCode>
                <c:ptCount val="8"/>
                <c:pt idx="0">
                  <c:v>8</c:v>
                </c:pt>
                <c:pt idx="1">
                  <c:v>10</c:v>
                </c:pt>
                <c:pt idx="2">
                  <c:v>7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7</c:v>
                </c:pt>
              </c:numCache>
            </c:numRef>
          </c:val>
        </c:ser>
        <c:ser>
          <c:idx val="1"/>
          <c:order val="1"/>
          <c:tx>
            <c:strRef>
              <c:f>Sheet1!$C$216</c:f>
              <c:strCache>
                <c:ptCount val="1"/>
                <c:pt idx="0">
                  <c:v>SIENA</c:v>
                </c:pt>
              </c:strCache>
            </c:strRef>
          </c:tx>
          <c:cat>
            <c:strRef>
              <c:f>Sheet1!$A$217:$A$224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Sheet1!$C$217:$C$224</c:f>
              <c:numCache>
                <c:formatCode>General</c:formatCode>
                <c:ptCount val="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2.5</c:v>
                </c:pt>
                <c:pt idx="7">
                  <c:v>3</c:v>
                </c:pt>
              </c:numCache>
            </c:numRef>
          </c:val>
        </c:ser>
        <c:ser>
          <c:idx val="2"/>
          <c:order val="2"/>
          <c:tx>
            <c:strRef>
              <c:f>Sheet1!$D$216</c:f>
              <c:strCache>
                <c:ptCount val="1"/>
                <c:pt idx="0">
                  <c:v>JavaSpaces</c:v>
                </c:pt>
              </c:strCache>
            </c:strRef>
          </c:tx>
          <c:cat>
            <c:strRef>
              <c:f>Sheet1!$A$217:$A$224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Sheet1!$D$217:$D$224</c:f>
              <c:numCache>
                <c:formatCode>General</c:formatCode>
                <c:ptCount val="8"/>
                <c:pt idx="0">
                  <c:v>2.6</c:v>
                </c:pt>
                <c:pt idx="1">
                  <c:v>5</c:v>
                </c:pt>
                <c:pt idx="2">
                  <c:v>5</c:v>
                </c:pt>
                <c:pt idx="3">
                  <c:v>3</c:v>
                </c:pt>
                <c:pt idx="4">
                  <c:v>1</c:v>
                </c:pt>
                <c:pt idx="5">
                  <c:v>5</c:v>
                </c:pt>
                <c:pt idx="6">
                  <c:v>2</c:v>
                </c:pt>
                <c:pt idx="7">
                  <c:v>5</c:v>
                </c:pt>
              </c:numCache>
            </c:numRef>
          </c:val>
        </c:ser>
        <c:ser>
          <c:idx val="3"/>
          <c:order val="3"/>
          <c:tx>
            <c:strRef>
              <c:f>Sheet1!$E$216</c:f>
              <c:strCache>
                <c:ptCount val="1"/>
                <c:pt idx="0">
                  <c:v>Yancees</c:v>
                </c:pt>
              </c:strCache>
            </c:strRef>
          </c:tx>
          <c:cat>
            <c:strRef>
              <c:f>Sheet1!$A$217:$A$224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Sheet1!$E$217:$E$224</c:f>
              <c:numCache>
                <c:formatCode>General</c:formatCode>
                <c:ptCount val="8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1</c:v>
                </c:pt>
                <c:pt idx="7">
                  <c:v>3</c:v>
                </c:pt>
              </c:numCache>
            </c:numRef>
          </c:val>
        </c:ser>
        <c:axId val="149518976"/>
        <c:axId val="149545344"/>
      </c:barChart>
      <c:catAx>
        <c:axId val="149518976"/>
        <c:scaling>
          <c:orientation val="minMax"/>
        </c:scaling>
        <c:axPos val="b"/>
        <c:tickLblPos val="nextTo"/>
        <c:crossAx val="149545344"/>
        <c:crosses val="autoZero"/>
        <c:auto val="1"/>
        <c:lblAlgn val="ctr"/>
        <c:lblOffset val="100"/>
      </c:catAx>
      <c:valAx>
        <c:axId val="149545344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1495189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424109585246435"/>
          <c:y val="1.2754097702072956E-2"/>
          <c:w val="0.80660323132431866"/>
          <c:h val="0.10842037602442552"/>
        </c:manualLayout>
      </c:layout>
    </c:legend>
    <c:plotVisOnly val="1"/>
  </c:chart>
  <c:txPr>
    <a:bodyPr/>
    <a:lstStyle/>
    <a:p>
      <a:pPr>
        <a:defRPr sz="900"/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Code devoted to adaptation (Lines of Code)</a:t>
            </a:r>
          </a:p>
        </c:rich>
      </c:tx>
    </c:title>
    <c:plotArea>
      <c:layout>
        <c:manualLayout>
          <c:layoutTarget val="inner"/>
          <c:xMode val="edge"/>
          <c:yMode val="edge"/>
          <c:x val="0.1050396963782793"/>
          <c:y val="0.18307786526684164"/>
          <c:w val="0.85512728741075184"/>
          <c:h val="0.56589606299212603"/>
        </c:manualLayout>
      </c:layout>
      <c:barChart>
        <c:barDir val="col"/>
        <c:grouping val="stacked"/>
        <c:ser>
          <c:idx val="0"/>
          <c:order val="0"/>
          <c:tx>
            <c:strRef>
              <c:f>Sheet1!$C$95</c:f>
              <c:strCache>
                <c:ptCount val="1"/>
                <c:pt idx="0">
                  <c:v>Adaptation code</c:v>
                </c:pt>
              </c:strCache>
            </c:strRef>
          </c:tx>
          <c:spPr>
            <a:solidFill>
              <a:srgbClr val="CCCCFF"/>
            </a:solidFill>
            <a:ln>
              <a:solidFill>
                <a:sysClr val="windowText" lastClr="000000"/>
              </a:solidFill>
            </a:ln>
          </c:spPr>
          <c:dLbls>
            <c:spPr>
              <a:solidFill>
                <a:schemeClr val="tx2">
                  <a:lumMod val="20000"/>
                  <a:lumOff val="80000"/>
                </a:schemeClr>
              </a:solidFill>
            </c:spPr>
            <c:showVal val="1"/>
          </c:dLbls>
          <c:cat>
            <c:strRef>
              <c:f>Sheet1!$A$96:$A$100</c:f>
              <c:strCache>
                <c:ptCount val="5"/>
                <c:pt idx="0">
                  <c:v>BFS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(client)</c:v>
                </c:pt>
              </c:strCache>
            </c:strRef>
          </c:cat>
          <c:val>
            <c:numRef>
              <c:f>Sheet1!$C$96:$C$100</c:f>
              <c:numCache>
                <c:formatCode>General</c:formatCode>
                <c:ptCount val="5"/>
                <c:pt idx="0">
                  <c:v>0</c:v>
                </c:pt>
                <c:pt idx="1">
                  <c:v>227</c:v>
                </c:pt>
                <c:pt idx="2">
                  <c:v>438</c:v>
                </c:pt>
                <c:pt idx="3">
                  <c:v>399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Sheet1!$D$95</c:f>
              <c:strCache>
                <c:ptCount val="1"/>
                <c:pt idx="0">
                  <c:v>Rest of code</c:v>
                </c:pt>
              </c:strCache>
            </c:strRef>
          </c:tx>
          <c:spPr>
            <a:solidFill>
              <a:srgbClr val="FFCCCC"/>
            </a:solidFill>
            <a:ln>
              <a:solidFill>
                <a:schemeClr val="tx1"/>
              </a:solidFill>
            </a:ln>
          </c:spPr>
          <c:dLbls>
            <c:showVal val="1"/>
          </c:dLbls>
          <c:cat>
            <c:strRef>
              <c:f>Sheet1!$A$96:$A$100</c:f>
              <c:strCache>
                <c:ptCount val="5"/>
                <c:pt idx="0">
                  <c:v>BFS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(client)</c:v>
                </c:pt>
              </c:strCache>
            </c:strRef>
          </c:cat>
          <c:val>
            <c:numRef>
              <c:f>Sheet1!$D$96:$D$100</c:f>
              <c:numCache>
                <c:formatCode>General</c:formatCode>
                <c:ptCount val="5"/>
                <c:pt idx="0">
                  <c:v>1224</c:v>
                </c:pt>
                <c:pt idx="1">
                  <c:v>913</c:v>
                </c:pt>
                <c:pt idx="2">
                  <c:v>954</c:v>
                </c:pt>
                <c:pt idx="3">
                  <c:v>887</c:v>
                </c:pt>
                <c:pt idx="4">
                  <c:v>0</c:v>
                </c:pt>
              </c:numCache>
            </c:numRef>
          </c:val>
        </c:ser>
        <c:overlap val="100"/>
        <c:axId val="149578880"/>
        <c:axId val="149580416"/>
      </c:barChart>
      <c:catAx>
        <c:axId val="149578880"/>
        <c:scaling>
          <c:orientation val="minMax"/>
        </c:scaling>
        <c:axPos val="b"/>
        <c:tickLblPos val="nextTo"/>
        <c:crossAx val="149580416"/>
        <c:crosses val="autoZero"/>
        <c:auto val="1"/>
        <c:lblAlgn val="ctr"/>
        <c:lblOffset val="100"/>
      </c:catAx>
      <c:valAx>
        <c:axId val="149580416"/>
        <c:scaling>
          <c:orientation val="minMax"/>
        </c:scaling>
        <c:axPos val="l"/>
        <c:majorGridlines/>
        <c:numFmt formatCode="General" sourceLinked="1"/>
        <c:tickLblPos val="nextTo"/>
        <c:crossAx val="1495788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8834621196825924"/>
          <c:y val="0.87316465441820079"/>
          <c:w val="0.63812361450156985"/>
          <c:h val="0.10295923009623797"/>
        </c:manualLayout>
      </c:layout>
      <c:txPr>
        <a:bodyPr/>
        <a:lstStyle/>
        <a:p>
          <a:pPr>
            <a:defRPr sz="1050"/>
          </a:pPr>
          <a:endParaRPr lang="en-US"/>
        </a:p>
      </c:txPr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47626</xdr:colOff>
      <xdr:row>109</xdr:row>
      <xdr:rowOff>59532</xdr:rowOff>
    </xdr:from>
    <xdr:to>
      <xdr:col>17</xdr:col>
      <xdr:colOff>214313</xdr:colOff>
      <xdr:row>125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15239</xdr:colOff>
      <xdr:row>109</xdr:row>
      <xdr:rowOff>15240</xdr:rowOff>
    </xdr:from>
    <xdr:to>
      <xdr:col>7</xdr:col>
      <xdr:colOff>547687</xdr:colOff>
      <xdr:row>125</xdr:row>
      <xdr:rowOff>76200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182880</xdr:colOff>
      <xdr:row>109</xdr:row>
      <xdr:rowOff>7620</xdr:rowOff>
    </xdr:from>
    <xdr:to>
      <xdr:col>2</xdr:col>
      <xdr:colOff>617220</xdr:colOff>
      <xdr:row>125</xdr:row>
      <xdr:rowOff>53340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-1</xdr:colOff>
      <xdr:row>126</xdr:row>
      <xdr:rowOff>41434</xdr:rowOff>
    </xdr:from>
    <xdr:to>
      <xdr:col>16</xdr:col>
      <xdr:colOff>523874</xdr:colOff>
      <xdr:row>141</xdr:row>
      <xdr:rowOff>107157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525779</xdr:colOff>
      <xdr:row>3</xdr:row>
      <xdr:rowOff>160021</xdr:rowOff>
    </xdr:from>
    <xdr:to>
      <xdr:col>5</xdr:col>
      <xdr:colOff>228600</xdr:colOff>
      <xdr:row>17</xdr:row>
      <xdr:rowOff>66675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99060</xdr:colOff>
      <xdr:row>178</xdr:row>
      <xdr:rowOff>38100</xdr:rowOff>
    </xdr:from>
    <xdr:to>
      <xdr:col>6</xdr:col>
      <xdr:colOff>640080</xdr:colOff>
      <xdr:row>193</xdr:row>
      <xdr:rowOff>38100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274320</xdr:colOff>
      <xdr:row>213</xdr:row>
      <xdr:rowOff>160020</xdr:rowOff>
    </xdr:from>
    <xdr:to>
      <xdr:col>14</xdr:col>
      <xdr:colOff>464820</xdr:colOff>
      <xdr:row>230</xdr:row>
      <xdr:rowOff>38100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68580</xdr:colOff>
      <xdr:row>213</xdr:row>
      <xdr:rowOff>144780</xdr:rowOff>
    </xdr:from>
    <xdr:to>
      <xdr:col>10</xdr:col>
      <xdr:colOff>137160</xdr:colOff>
      <xdr:row>230</xdr:row>
      <xdr:rowOff>22860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505778</xdr:colOff>
      <xdr:row>92</xdr:row>
      <xdr:rowOff>29052</xdr:rowOff>
    </xdr:from>
    <xdr:to>
      <xdr:col>17</xdr:col>
      <xdr:colOff>222885</xdr:colOff>
      <xdr:row>107</xdr:row>
      <xdr:rowOff>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274320</xdr:colOff>
      <xdr:row>232</xdr:row>
      <xdr:rowOff>91440</xdr:rowOff>
    </xdr:from>
    <xdr:to>
      <xdr:col>5</xdr:col>
      <xdr:colOff>556260</xdr:colOff>
      <xdr:row>247</xdr:row>
      <xdr:rowOff>68580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236220</xdr:colOff>
      <xdr:row>232</xdr:row>
      <xdr:rowOff>91440</xdr:rowOff>
    </xdr:from>
    <xdr:to>
      <xdr:col>13</xdr:col>
      <xdr:colOff>595313</xdr:colOff>
      <xdr:row>247</xdr:row>
      <xdr:rowOff>83820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</xdr:col>
      <xdr:colOff>0</xdr:colOff>
      <xdr:row>258</xdr:row>
      <xdr:rowOff>0</xdr:rowOff>
    </xdr:from>
    <xdr:to>
      <xdr:col>7</xdr:col>
      <xdr:colOff>655320</xdr:colOff>
      <xdr:row>271</xdr:row>
      <xdr:rowOff>38100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226217</xdr:colOff>
      <xdr:row>126</xdr:row>
      <xdr:rowOff>23812</xdr:rowOff>
    </xdr:from>
    <xdr:to>
      <xdr:col>6</xdr:col>
      <xdr:colOff>345280</xdr:colOff>
      <xdr:row>141</xdr:row>
      <xdr:rowOff>107157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202406</xdr:colOff>
      <xdr:row>142</xdr:row>
      <xdr:rowOff>166688</xdr:rowOff>
    </xdr:from>
    <xdr:to>
      <xdr:col>6</xdr:col>
      <xdr:colOff>321468</xdr:colOff>
      <xdr:row>159</xdr:row>
      <xdr:rowOff>37148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440531</xdr:colOff>
      <xdr:row>65</xdr:row>
      <xdr:rowOff>166688</xdr:rowOff>
    </xdr:from>
    <xdr:to>
      <xdr:col>6</xdr:col>
      <xdr:colOff>333375</xdr:colOff>
      <xdr:row>82</xdr:row>
      <xdr:rowOff>142875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545304</xdr:colOff>
      <xdr:row>65</xdr:row>
      <xdr:rowOff>140495</xdr:rowOff>
    </xdr:from>
    <xdr:to>
      <xdr:col>15</xdr:col>
      <xdr:colOff>238124</xdr:colOff>
      <xdr:row>82</xdr:row>
      <xdr:rowOff>116682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15</xdr:col>
      <xdr:colOff>447673</xdr:colOff>
      <xdr:row>65</xdr:row>
      <xdr:rowOff>138114</xdr:rowOff>
    </xdr:from>
    <xdr:to>
      <xdr:col>25</xdr:col>
      <xdr:colOff>95249</xdr:colOff>
      <xdr:row>82</xdr:row>
      <xdr:rowOff>114301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251"/>
  <sheetViews>
    <sheetView tabSelected="1" zoomScale="80" zoomScaleNormal="80" workbookViewId="0">
      <selection activeCell="G18" sqref="G18"/>
    </sheetView>
  </sheetViews>
  <sheetFormatPr defaultRowHeight="14.4"/>
  <cols>
    <col min="1" max="1" width="31.33203125" customWidth="1"/>
    <col min="2" max="2" width="10.88671875" customWidth="1"/>
    <col min="3" max="3" width="10.6640625" customWidth="1"/>
    <col min="4" max="5" width="11.33203125" customWidth="1"/>
    <col min="6" max="6" width="11.44140625" customWidth="1"/>
    <col min="7" max="7" width="10" customWidth="1"/>
    <col min="8" max="8" width="10.6640625" customWidth="1"/>
    <col min="9" max="9" width="9.33203125" customWidth="1"/>
    <col min="10" max="10" width="11.33203125" customWidth="1"/>
    <col min="12" max="12" width="11.6640625" customWidth="1"/>
  </cols>
  <sheetData>
    <row r="2" spans="1:10" ht="25.8">
      <c r="A2" s="12" t="s">
        <v>78</v>
      </c>
      <c r="D2" s="14" t="s">
        <v>77</v>
      </c>
    </row>
    <row r="3" spans="1:10" ht="23.4">
      <c r="A3" s="13" t="s">
        <v>39</v>
      </c>
    </row>
    <row r="5" spans="1:10">
      <c r="J5" t="s">
        <v>74</v>
      </c>
    </row>
    <row r="6" spans="1:10">
      <c r="A6" s="1"/>
      <c r="B6" s="1"/>
      <c r="C6" s="1"/>
      <c r="D6" s="1"/>
      <c r="E6" s="1"/>
      <c r="F6" s="1"/>
      <c r="G6" s="1"/>
      <c r="H6" s="1"/>
      <c r="J6" t="s">
        <v>75</v>
      </c>
    </row>
    <row r="7" spans="1:10">
      <c r="J7" t="s">
        <v>73</v>
      </c>
    </row>
    <row r="8" spans="1:10">
      <c r="J8" t="s">
        <v>76</v>
      </c>
    </row>
    <row r="11" spans="1:10">
      <c r="A11" s="1"/>
    </row>
    <row r="14" spans="1:10">
      <c r="A14" s="1"/>
      <c r="B14" s="1"/>
      <c r="C14" s="1"/>
      <c r="D14" s="1"/>
      <c r="E14" s="1"/>
      <c r="F14" s="1"/>
      <c r="G14" s="1"/>
      <c r="H14" s="1"/>
    </row>
    <row r="20" spans="1:8">
      <c r="A20" t="s">
        <v>103</v>
      </c>
    </row>
    <row r="21" spans="1:8">
      <c r="A21" s="1" t="s">
        <v>41</v>
      </c>
      <c r="B21" s="1" t="s">
        <v>4</v>
      </c>
      <c r="C21" s="1" t="s">
        <v>0</v>
      </c>
      <c r="D21" s="1" t="s">
        <v>104</v>
      </c>
      <c r="E21" s="1" t="s">
        <v>1</v>
      </c>
      <c r="F21" s="1" t="s">
        <v>2</v>
      </c>
    </row>
    <row r="22" spans="1:8">
      <c r="A22" t="s">
        <v>35</v>
      </c>
      <c r="B22">
        <v>1</v>
      </c>
      <c r="C22">
        <v>1</v>
      </c>
      <c r="D22">
        <v>1</v>
      </c>
      <c r="E22">
        <v>2</v>
      </c>
      <c r="F22">
        <v>12</v>
      </c>
      <c r="H22" t="s">
        <v>79</v>
      </c>
    </row>
    <row r="28" spans="1:8">
      <c r="A28" s="1" t="s">
        <v>25</v>
      </c>
      <c r="B28" s="1" t="s">
        <v>11</v>
      </c>
      <c r="C28" s="1" t="s">
        <v>16</v>
      </c>
      <c r="D28" s="1" t="s">
        <v>12</v>
      </c>
      <c r="E28" s="1" t="s">
        <v>14</v>
      </c>
      <c r="F28" s="1" t="s">
        <v>15</v>
      </c>
    </row>
    <row r="29" spans="1:8">
      <c r="A29" t="s">
        <v>0</v>
      </c>
      <c r="B29">
        <v>5506</v>
      </c>
      <c r="C29">
        <v>471</v>
      </c>
      <c r="D29">
        <v>62</v>
      </c>
      <c r="E29">
        <v>7</v>
      </c>
      <c r="F29" s="2">
        <v>2.73</v>
      </c>
    </row>
    <row r="30" spans="1:8">
      <c r="A30" s="4" t="s">
        <v>28</v>
      </c>
      <c r="B30" s="4">
        <v>85128</v>
      </c>
      <c r="C30" s="4">
        <v>5731</v>
      </c>
      <c r="D30" s="4">
        <v>1196</v>
      </c>
      <c r="E30" s="4">
        <v>208</v>
      </c>
      <c r="F30" s="2">
        <v>1.9</v>
      </c>
    </row>
    <row r="31" spans="1:8">
      <c r="A31" s="4" t="s">
        <v>29</v>
      </c>
      <c r="B31" s="4">
        <v>12762</v>
      </c>
      <c r="C31" s="4">
        <v>835</v>
      </c>
      <c r="D31" s="4">
        <v>61</v>
      </c>
      <c r="E31" s="4">
        <v>17</v>
      </c>
      <c r="F31" s="2">
        <v>2.33</v>
      </c>
    </row>
    <row r="32" spans="1:8">
      <c r="A32" t="s">
        <v>1</v>
      </c>
      <c r="B32">
        <f>B30+B31</f>
        <v>97890</v>
      </c>
      <c r="C32">
        <f>C30+C31</f>
        <v>6566</v>
      </c>
      <c r="D32">
        <f>D30+D31</f>
        <v>1257</v>
      </c>
      <c r="E32">
        <f>E30+E31</f>
        <v>225</v>
      </c>
      <c r="F32" s="2">
        <f>AVERAGE(F30:F31)</f>
        <v>2.1150000000000002</v>
      </c>
    </row>
    <row r="33" spans="1:10">
      <c r="A33" t="s">
        <v>26</v>
      </c>
      <c r="B33">
        <v>7003</v>
      </c>
    </row>
    <row r="34" spans="1:10">
      <c r="A34" t="s">
        <v>27</v>
      </c>
      <c r="B34">
        <v>5605</v>
      </c>
      <c r="C34">
        <v>471</v>
      </c>
      <c r="D34">
        <v>72</v>
      </c>
      <c r="E34">
        <v>27</v>
      </c>
      <c r="F34" s="2">
        <v>2.25</v>
      </c>
    </row>
    <row r="35" spans="1:10">
      <c r="A35" t="s">
        <v>30</v>
      </c>
      <c r="B35">
        <v>7266</v>
      </c>
      <c r="C35">
        <v>621</v>
      </c>
      <c r="D35">
        <v>87</v>
      </c>
      <c r="E35">
        <v>27</v>
      </c>
      <c r="F35" s="2">
        <v>2.34</v>
      </c>
    </row>
    <row r="36" spans="1:10">
      <c r="F36" s="2"/>
    </row>
    <row r="37" spans="1:10">
      <c r="F37" s="2"/>
    </row>
    <row r="39" spans="1:10">
      <c r="A39" s="1" t="s">
        <v>9</v>
      </c>
      <c r="B39" s="1" t="s">
        <v>11</v>
      </c>
      <c r="C39" s="1" t="s">
        <v>16</v>
      </c>
      <c r="D39" s="1" t="s">
        <v>12</v>
      </c>
      <c r="E39" s="1" t="s">
        <v>14</v>
      </c>
      <c r="F39" s="1" t="s">
        <v>15</v>
      </c>
      <c r="G39" s="1" t="s">
        <v>92</v>
      </c>
      <c r="H39" s="1" t="s">
        <v>70</v>
      </c>
    </row>
    <row r="40" spans="1:10">
      <c r="A40" t="s">
        <v>10</v>
      </c>
      <c r="B40">
        <v>164</v>
      </c>
      <c r="C40">
        <v>12</v>
      </c>
      <c r="D40">
        <v>2</v>
      </c>
      <c r="E40">
        <v>0</v>
      </c>
      <c r="F40" s="2">
        <v>2.2309999999999999</v>
      </c>
      <c r="G40">
        <f>F40*C40</f>
        <v>26.771999999999998</v>
      </c>
      <c r="H40">
        <f>B40*F40</f>
        <v>365.88399999999996</v>
      </c>
    </row>
    <row r="41" spans="1:10">
      <c r="A41" s="1" t="s">
        <v>80</v>
      </c>
      <c r="B41">
        <v>79</v>
      </c>
      <c r="C41">
        <v>4</v>
      </c>
      <c r="D41">
        <v>1</v>
      </c>
      <c r="E41">
        <v>7</v>
      </c>
      <c r="F41" s="2">
        <v>1</v>
      </c>
      <c r="G41">
        <f t="shared" ref="G41:G60" si="0">F41*C41</f>
        <v>4</v>
      </c>
      <c r="H41">
        <f t="shared" ref="H41:H60" si="1">B41*F41</f>
        <v>79</v>
      </c>
      <c r="J41" t="s">
        <v>36</v>
      </c>
    </row>
    <row r="42" spans="1:10">
      <c r="A42" s="1" t="s">
        <v>89</v>
      </c>
      <c r="B42">
        <v>319</v>
      </c>
      <c r="C42">
        <v>22</v>
      </c>
      <c r="D42">
        <v>5</v>
      </c>
      <c r="E42">
        <v>2</v>
      </c>
      <c r="F42" s="2">
        <v>2.25</v>
      </c>
      <c r="G42">
        <f t="shared" si="0"/>
        <v>49.5</v>
      </c>
      <c r="H42">
        <f t="shared" si="1"/>
        <v>717.75</v>
      </c>
    </row>
    <row r="43" spans="1:10">
      <c r="A43" s="1" t="s">
        <v>81</v>
      </c>
      <c r="B43">
        <v>210</v>
      </c>
      <c r="C43">
        <v>32</v>
      </c>
      <c r="D43">
        <v>5</v>
      </c>
      <c r="E43">
        <v>0</v>
      </c>
      <c r="F43" s="2">
        <v>1.1559999999999999</v>
      </c>
      <c r="G43">
        <f t="shared" si="0"/>
        <v>36.991999999999997</v>
      </c>
      <c r="H43">
        <f t="shared" si="1"/>
        <v>242.76</v>
      </c>
    </row>
    <row r="44" spans="1:10">
      <c r="A44" s="1" t="s">
        <v>82</v>
      </c>
      <c r="B44" s="1">
        <v>118</v>
      </c>
      <c r="C44">
        <v>6</v>
      </c>
      <c r="D44">
        <v>1</v>
      </c>
      <c r="E44">
        <v>1</v>
      </c>
      <c r="F44" s="15">
        <v>3.1669999999999998</v>
      </c>
      <c r="G44">
        <f t="shared" si="0"/>
        <v>19.001999999999999</v>
      </c>
      <c r="H44" s="1">
        <f t="shared" si="1"/>
        <v>373.70599999999996</v>
      </c>
    </row>
    <row r="45" spans="1:10">
      <c r="A45" s="1" t="s">
        <v>99</v>
      </c>
      <c r="B45" s="1">
        <v>70</v>
      </c>
      <c r="C45">
        <v>5</v>
      </c>
      <c r="D45">
        <v>2</v>
      </c>
      <c r="E45">
        <v>0</v>
      </c>
      <c r="F45" s="15">
        <v>2</v>
      </c>
      <c r="G45">
        <f>F45*C45</f>
        <v>10</v>
      </c>
      <c r="H45" s="1">
        <f t="shared" si="1"/>
        <v>140</v>
      </c>
    </row>
    <row r="46" spans="1:10">
      <c r="A46" s="1" t="s">
        <v>83</v>
      </c>
      <c r="B46" s="1">
        <v>66</v>
      </c>
      <c r="C46">
        <v>2</v>
      </c>
      <c r="D46">
        <v>1</v>
      </c>
      <c r="E46">
        <v>2</v>
      </c>
      <c r="F46" s="15">
        <v>2.3330000000000002</v>
      </c>
      <c r="G46">
        <f t="shared" si="0"/>
        <v>4.6660000000000004</v>
      </c>
      <c r="H46" s="1">
        <f t="shared" si="1"/>
        <v>153.97800000000001</v>
      </c>
    </row>
    <row r="47" spans="1:10">
      <c r="A47" s="1" t="s">
        <v>97</v>
      </c>
      <c r="B47" s="1">
        <v>172</v>
      </c>
      <c r="C47">
        <v>11</v>
      </c>
      <c r="D47">
        <v>1</v>
      </c>
      <c r="E47">
        <v>1</v>
      </c>
      <c r="F47" s="15">
        <v>2.5449999999999999</v>
      </c>
      <c r="G47">
        <f>F47*C47</f>
        <v>27.994999999999997</v>
      </c>
      <c r="H47" s="1">
        <f t="shared" si="1"/>
        <v>437.74</v>
      </c>
    </row>
    <row r="48" spans="1:10">
      <c r="A48" t="s">
        <v>22</v>
      </c>
      <c r="B48">
        <v>190</v>
      </c>
      <c r="C48">
        <v>18</v>
      </c>
      <c r="D48">
        <v>3</v>
      </c>
      <c r="E48">
        <v>2</v>
      </c>
      <c r="F48" s="2">
        <v>2</v>
      </c>
      <c r="G48">
        <f t="shared" si="0"/>
        <v>36</v>
      </c>
      <c r="H48">
        <f t="shared" si="1"/>
        <v>380</v>
      </c>
    </row>
    <row r="49" spans="1:10">
      <c r="A49" t="s">
        <v>17</v>
      </c>
      <c r="B49">
        <v>227</v>
      </c>
      <c r="C49">
        <v>16</v>
      </c>
      <c r="D49">
        <v>3</v>
      </c>
      <c r="E49">
        <v>0</v>
      </c>
      <c r="F49" s="2">
        <v>1.714</v>
      </c>
      <c r="G49">
        <f t="shared" si="0"/>
        <v>27.423999999999999</v>
      </c>
      <c r="H49">
        <f t="shared" si="1"/>
        <v>389.07799999999997</v>
      </c>
    </row>
    <row r="50" spans="1:10">
      <c r="A50" s="3" t="s">
        <v>84</v>
      </c>
      <c r="B50">
        <v>51</v>
      </c>
      <c r="C50">
        <v>2</v>
      </c>
      <c r="D50">
        <v>1</v>
      </c>
      <c r="E50">
        <v>0</v>
      </c>
      <c r="F50" s="2">
        <v>4</v>
      </c>
      <c r="G50">
        <f t="shared" si="0"/>
        <v>8</v>
      </c>
      <c r="H50">
        <f t="shared" si="1"/>
        <v>204</v>
      </c>
      <c r="J50" t="s">
        <v>90</v>
      </c>
    </row>
    <row r="51" spans="1:10">
      <c r="A51" t="s">
        <v>18</v>
      </c>
      <c r="B51">
        <v>438</v>
      </c>
      <c r="C51">
        <v>22</v>
      </c>
      <c r="D51">
        <v>4</v>
      </c>
      <c r="E51">
        <v>0</v>
      </c>
      <c r="F51" s="2">
        <v>2.6789999999999998</v>
      </c>
      <c r="G51">
        <f t="shared" si="0"/>
        <v>58.937999999999995</v>
      </c>
      <c r="H51">
        <f t="shared" si="1"/>
        <v>1173.4019999999998</v>
      </c>
    </row>
    <row r="52" spans="1:10">
      <c r="A52" t="s">
        <v>85</v>
      </c>
      <c r="B52">
        <v>92</v>
      </c>
      <c r="C52">
        <v>2</v>
      </c>
      <c r="D52">
        <v>1</v>
      </c>
      <c r="E52">
        <v>0</v>
      </c>
      <c r="F52" s="2">
        <v>6.5</v>
      </c>
      <c r="G52">
        <f t="shared" si="0"/>
        <v>13</v>
      </c>
      <c r="H52">
        <f t="shared" si="1"/>
        <v>598</v>
      </c>
      <c r="J52" t="s">
        <v>90</v>
      </c>
    </row>
    <row r="53" spans="1:10">
      <c r="A53" t="s">
        <v>19</v>
      </c>
      <c r="B53">
        <v>399</v>
      </c>
      <c r="C53">
        <v>34</v>
      </c>
      <c r="D53">
        <v>8</v>
      </c>
      <c r="E53">
        <v>1</v>
      </c>
      <c r="F53" s="2">
        <v>2.0590000000000002</v>
      </c>
      <c r="G53">
        <f t="shared" si="0"/>
        <v>70.006</v>
      </c>
      <c r="H53">
        <f t="shared" si="1"/>
        <v>821.54100000000005</v>
      </c>
    </row>
    <row r="54" spans="1:10">
      <c r="A54" t="s">
        <v>86</v>
      </c>
      <c r="B54">
        <v>25</v>
      </c>
      <c r="C54">
        <v>3</v>
      </c>
      <c r="D54">
        <v>1</v>
      </c>
      <c r="E54">
        <v>0</v>
      </c>
      <c r="F54" s="2">
        <v>1.333</v>
      </c>
      <c r="G54">
        <f t="shared" si="0"/>
        <v>3.9989999999999997</v>
      </c>
      <c r="H54">
        <f t="shared" si="1"/>
        <v>33.324999999999996</v>
      </c>
    </row>
    <row r="55" spans="1:10">
      <c r="A55" t="s">
        <v>20</v>
      </c>
      <c r="B55">
        <v>275</v>
      </c>
      <c r="C55">
        <v>14</v>
      </c>
      <c r="D55">
        <v>4</v>
      </c>
      <c r="E55">
        <v>0</v>
      </c>
      <c r="F55" s="2">
        <v>2.0910000000000002</v>
      </c>
      <c r="G55">
        <f t="shared" si="0"/>
        <v>29.274000000000001</v>
      </c>
      <c r="H55">
        <f t="shared" si="1"/>
        <v>575.02500000000009</v>
      </c>
    </row>
    <row r="56" spans="1:10">
      <c r="A56" t="s">
        <v>88</v>
      </c>
      <c r="B56">
        <v>68</v>
      </c>
      <c r="C56">
        <v>4</v>
      </c>
      <c r="D56">
        <v>1</v>
      </c>
      <c r="E56">
        <v>0</v>
      </c>
      <c r="F56" s="2">
        <v>2.5</v>
      </c>
      <c r="G56">
        <f t="shared" si="0"/>
        <v>10</v>
      </c>
      <c r="H56">
        <f t="shared" si="1"/>
        <v>170</v>
      </c>
    </row>
    <row r="57" spans="1:10">
      <c r="A57" s="1" t="s">
        <v>87</v>
      </c>
      <c r="B57" s="1">
        <v>129</v>
      </c>
      <c r="C57">
        <v>5</v>
      </c>
      <c r="D57">
        <v>1</v>
      </c>
      <c r="E57">
        <v>0</v>
      </c>
      <c r="F57" s="15">
        <v>4</v>
      </c>
      <c r="G57">
        <f t="shared" si="0"/>
        <v>20</v>
      </c>
      <c r="H57" s="1">
        <f t="shared" si="1"/>
        <v>516</v>
      </c>
      <c r="J57" t="s">
        <v>94</v>
      </c>
    </row>
    <row r="58" spans="1:10">
      <c r="A58" s="1" t="s">
        <v>100</v>
      </c>
      <c r="B58" s="1">
        <v>83</v>
      </c>
      <c r="C58">
        <v>4</v>
      </c>
      <c r="D58">
        <v>1</v>
      </c>
      <c r="E58">
        <v>0</v>
      </c>
      <c r="F58" s="15">
        <v>4.5</v>
      </c>
      <c r="G58">
        <f t="shared" si="0"/>
        <v>18</v>
      </c>
      <c r="H58" s="1">
        <f t="shared" si="1"/>
        <v>373.5</v>
      </c>
      <c r="J58" t="s">
        <v>95</v>
      </c>
    </row>
    <row r="59" spans="1:10">
      <c r="A59" s="1" t="s">
        <v>101</v>
      </c>
      <c r="B59" s="1">
        <v>93</v>
      </c>
      <c r="C59">
        <v>5</v>
      </c>
      <c r="D59">
        <v>2</v>
      </c>
      <c r="E59">
        <v>1</v>
      </c>
      <c r="F59" s="15">
        <v>2</v>
      </c>
      <c r="G59">
        <f t="shared" si="0"/>
        <v>10</v>
      </c>
      <c r="H59" s="1">
        <f t="shared" si="1"/>
        <v>186</v>
      </c>
    </row>
    <row r="60" spans="1:10">
      <c r="A60" s="1" t="s">
        <v>98</v>
      </c>
      <c r="B60" s="1">
        <v>188</v>
      </c>
      <c r="C60">
        <v>8</v>
      </c>
      <c r="D60">
        <v>2</v>
      </c>
      <c r="E60">
        <v>0</v>
      </c>
      <c r="F60" s="15">
        <v>3.5</v>
      </c>
      <c r="G60">
        <f t="shared" si="0"/>
        <v>28</v>
      </c>
      <c r="H60" s="1">
        <f t="shared" si="1"/>
        <v>658</v>
      </c>
    </row>
    <row r="61" spans="1:10">
      <c r="A61" t="s">
        <v>31</v>
      </c>
      <c r="F61" s="2"/>
    </row>
    <row r="62" spans="1:10">
      <c r="A62" t="s">
        <v>34</v>
      </c>
      <c r="F62" s="2"/>
    </row>
    <row r="63" spans="1:10">
      <c r="F63" s="2"/>
    </row>
    <row r="64" spans="1:10">
      <c r="F64" s="2"/>
    </row>
    <row r="65" spans="2:6">
      <c r="B65" t="s">
        <v>96</v>
      </c>
      <c r="F65" s="2"/>
    </row>
    <row r="66" spans="2:6">
      <c r="F66" s="2"/>
    </row>
    <row r="67" spans="2:6">
      <c r="F67" s="2"/>
    </row>
    <row r="68" spans="2:6">
      <c r="F68" s="2"/>
    </row>
    <row r="69" spans="2:6">
      <c r="F69" s="2"/>
    </row>
    <row r="70" spans="2:6">
      <c r="F70" s="2"/>
    </row>
    <row r="71" spans="2:6">
      <c r="F71" s="2"/>
    </row>
    <row r="72" spans="2:6">
      <c r="F72" s="2"/>
    </row>
    <row r="73" spans="2:6">
      <c r="F73" s="2"/>
    </row>
    <row r="74" spans="2:6">
      <c r="F74" s="2"/>
    </row>
    <row r="75" spans="2:6">
      <c r="F75" s="2"/>
    </row>
    <row r="76" spans="2:6">
      <c r="F76" s="2"/>
    </row>
    <row r="77" spans="2:6">
      <c r="F77" s="2"/>
    </row>
    <row r="78" spans="2:6">
      <c r="F78" s="2"/>
    </row>
    <row r="79" spans="2:6">
      <c r="F79" s="2"/>
    </row>
    <row r="80" spans="2:6">
      <c r="F80" s="2"/>
    </row>
    <row r="81" spans="1:9">
      <c r="F81" s="2"/>
    </row>
    <row r="82" spans="1:9">
      <c r="F82" s="2"/>
    </row>
    <row r="83" spans="1:9">
      <c r="F83" s="2"/>
    </row>
    <row r="84" spans="1:9">
      <c r="F84" s="2"/>
    </row>
    <row r="85" spans="1:9">
      <c r="A85" s="1" t="s">
        <v>21</v>
      </c>
      <c r="B85" s="1" t="s">
        <v>11</v>
      </c>
      <c r="C85" s="1" t="s">
        <v>16</v>
      </c>
      <c r="D85" s="1" t="s">
        <v>12</v>
      </c>
      <c r="E85" s="1" t="s">
        <v>14</v>
      </c>
      <c r="F85" s="1" t="s">
        <v>15</v>
      </c>
      <c r="G85" s="1" t="s">
        <v>70</v>
      </c>
      <c r="I85" s="3" t="s">
        <v>93</v>
      </c>
    </row>
    <row r="86" spans="1:9">
      <c r="A86" t="s">
        <v>69</v>
      </c>
      <c r="B86">
        <f>SUM(B41:B48)</f>
        <v>1224</v>
      </c>
      <c r="C86">
        <f>SUM(C41:C48)</f>
        <v>100</v>
      </c>
      <c r="D86">
        <f>SUM(D41:D48)</f>
        <v>19</v>
      </c>
      <c r="E86">
        <f>SUM(E41:E48)</f>
        <v>15</v>
      </c>
      <c r="F86" s="2">
        <f>SUM(G41:G48)/SUM(C41:C48)</f>
        <v>1.8815499999999998</v>
      </c>
      <c r="G86" s="10">
        <f t="shared" ref="G86:G92" si="2">B86*F86</f>
        <v>2303.0171999999998</v>
      </c>
    </row>
    <row r="87" spans="1:9">
      <c r="A87" t="s">
        <v>0</v>
      </c>
      <c r="B87">
        <f>SUM(B41,B42:B43,B44:B46,B49:B50)</f>
        <v>1140</v>
      </c>
      <c r="C87">
        <f>SUM(C41,C42:C43,C44:C46,C49:C50)</f>
        <v>89</v>
      </c>
      <c r="D87">
        <f>SUM(D41,D42:D43,D44:D46,D49:D50)</f>
        <v>19</v>
      </c>
      <c r="E87">
        <f>SUM(E41,E42:E43,E44:E46,E49:E50)</f>
        <v>12</v>
      </c>
      <c r="F87" s="2">
        <f>SUM(G41,G42:G43,G44:G46,G49:G50)/SUM(C41,C42:C43,C44:C46,C49:C50)</f>
        <v>1.7930786516853929</v>
      </c>
      <c r="G87" s="10">
        <f t="shared" si="2"/>
        <v>2044.109662921348</v>
      </c>
    </row>
    <row r="88" spans="1:9">
      <c r="A88" t="s">
        <v>1</v>
      </c>
      <c r="B88">
        <f>SUM(B41,B42:B43,B44:B46,B51:B52)</f>
        <v>1392</v>
      </c>
      <c r="C88">
        <f>SUM(C41,C42:C43,C44:C46,C51:C52)</f>
        <v>95</v>
      </c>
      <c r="D88">
        <f>SUM(D41,D42:D43,D44:D46,D51:D52)</f>
        <v>20</v>
      </c>
      <c r="E88">
        <f>SUM(E41,E42:E43,E44:E46,E51:E52)</f>
        <v>12</v>
      </c>
      <c r="F88" s="2">
        <f>SUM(G41:G46,G51:G52)/SUM(C41:C46,C51:C52)</f>
        <v>2.0641894736842104</v>
      </c>
      <c r="G88" s="10">
        <f t="shared" si="2"/>
        <v>2873.351747368421</v>
      </c>
    </row>
    <row r="89" spans="1:9">
      <c r="A89" t="s">
        <v>2</v>
      </c>
      <c r="B89">
        <f>SUM(B41:B42,B43,B44:B46,B53:B54)</f>
        <v>1286</v>
      </c>
      <c r="C89">
        <f>SUM(C41:C42,C43,C44:C46,C53:C54)</f>
        <v>108</v>
      </c>
      <c r="D89">
        <f>SUM(D41:D42,D43,D44:D46,D53:D54)</f>
        <v>24</v>
      </c>
      <c r="E89">
        <f>SUM(E41:E42,E43,E44:E46,E53:E54)</f>
        <v>13</v>
      </c>
      <c r="F89" s="2">
        <f>SUM(G41:G46,G53:G54)/SUM(C41:C46,C53:C54)</f>
        <v>1.8348611111111111</v>
      </c>
      <c r="G89" s="10">
        <f t="shared" si="2"/>
        <v>2359.631388888889</v>
      </c>
    </row>
    <row r="90" spans="1:9">
      <c r="A90" t="s">
        <v>32</v>
      </c>
      <c r="B90">
        <f>SUM(B41,B55:B56)</f>
        <v>422</v>
      </c>
      <c r="C90">
        <f>SUM(C41:C42,C55:C56)</f>
        <v>44</v>
      </c>
      <c r="D90">
        <f>SUM(D41:D42,D55:D56)</f>
        <v>11</v>
      </c>
      <c r="E90">
        <f>SUM(E41:E42,E55:E56)</f>
        <v>9</v>
      </c>
      <c r="F90" s="2">
        <f>SUM(G41:G42,G55:G56)/SUM(C41:C42,C55:C56)</f>
        <v>2.1084999999999998</v>
      </c>
      <c r="G90" s="10">
        <f t="shared" si="2"/>
        <v>889.78699999999992</v>
      </c>
      <c r="I90" t="s">
        <v>23</v>
      </c>
    </row>
    <row r="91" spans="1:9">
      <c r="A91" t="s">
        <v>33</v>
      </c>
      <c r="B91">
        <f>SUM(B57:B60)</f>
        <v>493</v>
      </c>
      <c r="C91">
        <f>SUM(C57:C60)</f>
        <v>22</v>
      </c>
      <c r="D91">
        <f>SUM(D57:D60)</f>
        <v>6</v>
      </c>
      <c r="E91">
        <f>SUM(E57:E60)</f>
        <v>1</v>
      </c>
      <c r="F91" s="2">
        <f>SUM(G57:G60)/SUM(C57:C60)</f>
        <v>3.4545454545454546</v>
      </c>
      <c r="G91" s="10">
        <f t="shared" si="2"/>
        <v>1703.090909090909</v>
      </c>
      <c r="I91" t="s">
        <v>24</v>
      </c>
    </row>
    <row r="92" spans="1:9">
      <c r="A92" t="s">
        <v>102</v>
      </c>
      <c r="B92">
        <f>B90+B91</f>
        <v>915</v>
      </c>
      <c r="C92">
        <f>C90+C91</f>
        <v>66</v>
      </c>
      <c r="D92">
        <f>D90+D91</f>
        <v>17</v>
      </c>
      <c r="E92">
        <f>E90+E91</f>
        <v>10</v>
      </c>
      <c r="F92" s="2">
        <f>AVERAGE(F90:F91)</f>
        <v>2.7815227272727272</v>
      </c>
      <c r="G92" s="10">
        <f t="shared" si="2"/>
        <v>2545.0932954545456</v>
      </c>
    </row>
    <row r="93" spans="1:9">
      <c r="F93" s="2"/>
      <c r="G93" s="10"/>
    </row>
    <row r="94" spans="1:9">
      <c r="A94" t="s">
        <v>91</v>
      </c>
      <c r="F94" s="2"/>
    </row>
    <row r="95" spans="1:9">
      <c r="A95" s="1" t="s">
        <v>60</v>
      </c>
      <c r="B95" s="7" t="s">
        <v>38</v>
      </c>
      <c r="C95" s="7" t="s">
        <v>62</v>
      </c>
      <c r="D95" s="1" t="s">
        <v>61</v>
      </c>
      <c r="E95" s="7" t="s">
        <v>37</v>
      </c>
      <c r="F95" s="2"/>
    </row>
    <row r="96" spans="1:9">
      <c r="A96" t="s">
        <v>4</v>
      </c>
      <c r="B96">
        <f t="shared" ref="B96:B102" si="3">B86</f>
        <v>1224</v>
      </c>
      <c r="C96">
        <v>0</v>
      </c>
      <c r="D96">
        <f>B96-C96</f>
        <v>1224</v>
      </c>
      <c r="E96" s="5">
        <f>C96/B96</f>
        <v>0</v>
      </c>
      <c r="F96" s="2"/>
    </row>
    <row r="97" spans="1:6">
      <c r="A97" t="s">
        <v>0</v>
      </c>
      <c r="B97">
        <f t="shared" si="3"/>
        <v>1140</v>
      </c>
      <c r="C97">
        <f>B49</f>
        <v>227</v>
      </c>
      <c r="D97">
        <f t="shared" ref="D97:D102" si="4">B97-C97</f>
        <v>913</v>
      </c>
      <c r="E97" s="5">
        <f>C97/B97</f>
        <v>0.19912280701754387</v>
      </c>
      <c r="F97" s="2"/>
    </row>
    <row r="98" spans="1:6">
      <c r="A98" t="s">
        <v>1</v>
      </c>
      <c r="B98">
        <f t="shared" si="3"/>
        <v>1392</v>
      </c>
      <c r="C98">
        <f>B51</f>
        <v>438</v>
      </c>
      <c r="D98">
        <f t="shared" si="4"/>
        <v>954</v>
      </c>
      <c r="E98" s="5">
        <f>C98/B98</f>
        <v>0.31465517241379309</v>
      </c>
      <c r="F98" s="2"/>
    </row>
    <row r="99" spans="1:6">
      <c r="A99" t="s">
        <v>2</v>
      </c>
      <c r="B99">
        <f t="shared" si="3"/>
        <v>1286</v>
      </c>
      <c r="C99">
        <f>B53</f>
        <v>399</v>
      </c>
      <c r="D99">
        <f t="shared" si="4"/>
        <v>887</v>
      </c>
      <c r="E99" s="5">
        <f>C99/B99</f>
        <v>0.31026438569206843</v>
      </c>
      <c r="F99" s="2"/>
    </row>
    <row r="100" spans="1:6">
      <c r="A100" t="s">
        <v>32</v>
      </c>
      <c r="B100">
        <f t="shared" si="3"/>
        <v>422</v>
      </c>
      <c r="C100" t="e">
        <f>B55+B57+#REF!+#REF!</f>
        <v>#REF!</v>
      </c>
      <c r="D100" t="e">
        <f t="shared" si="4"/>
        <v>#REF!</v>
      </c>
      <c r="E100" s="5" t="e">
        <f>C100/B100</f>
        <v>#REF!</v>
      </c>
      <c r="F100" s="2"/>
    </row>
    <row r="101" spans="1:6">
      <c r="A101" t="s">
        <v>33</v>
      </c>
      <c r="B101">
        <f t="shared" si="3"/>
        <v>493</v>
      </c>
      <c r="D101">
        <f t="shared" si="4"/>
        <v>493</v>
      </c>
      <c r="F101" s="2"/>
    </row>
    <row r="102" spans="1:6">
      <c r="A102" t="s">
        <v>3</v>
      </c>
      <c r="B102">
        <f t="shared" si="3"/>
        <v>915</v>
      </c>
      <c r="D102">
        <f t="shared" si="4"/>
        <v>915</v>
      </c>
      <c r="F102" s="2"/>
    </row>
    <row r="103" spans="1:6">
      <c r="F103" s="2"/>
    </row>
    <row r="105" spans="1:6">
      <c r="A105" s="1" t="s">
        <v>5</v>
      </c>
    </row>
    <row r="106" spans="1:6">
      <c r="A106" t="s">
        <v>7</v>
      </c>
    </row>
    <row r="107" spans="1:6">
      <c r="A107" t="s">
        <v>6</v>
      </c>
    </row>
    <row r="108" spans="1:6">
      <c r="A108" t="s">
        <v>8</v>
      </c>
    </row>
    <row r="164" spans="1:10" ht="18">
      <c r="A164" s="6" t="s">
        <v>71</v>
      </c>
    </row>
    <row r="166" spans="1:10">
      <c r="A166" s="7" t="s">
        <v>40</v>
      </c>
      <c r="B166" s="7" t="s">
        <v>1</v>
      </c>
      <c r="C166" s="11"/>
      <c r="D166" s="7" t="s">
        <v>57</v>
      </c>
      <c r="E166" s="11"/>
      <c r="F166" s="7" t="s">
        <v>2</v>
      </c>
      <c r="G166" s="11"/>
      <c r="H166" s="7" t="s">
        <v>32</v>
      </c>
      <c r="I166" s="11"/>
    </row>
    <row r="167" spans="1:10">
      <c r="A167" s="7" t="s">
        <v>41</v>
      </c>
      <c r="B167" s="7" t="s">
        <v>11</v>
      </c>
      <c r="C167" s="7" t="s">
        <v>13</v>
      </c>
      <c r="D167" s="7" t="s">
        <v>11</v>
      </c>
      <c r="E167" s="7" t="s">
        <v>13</v>
      </c>
      <c r="F167" s="7" t="s">
        <v>11</v>
      </c>
      <c r="G167" s="7" t="s">
        <v>13</v>
      </c>
      <c r="H167" s="7" t="s">
        <v>11</v>
      </c>
      <c r="I167" s="7" t="s">
        <v>13</v>
      </c>
      <c r="J167" s="7" t="s">
        <v>44</v>
      </c>
    </row>
    <row r="168" spans="1:10">
      <c r="A168" s="8" t="s">
        <v>63</v>
      </c>
      <c r="B168">
        <v>38</v>
      </c>
      <c r="C168">
        <v>8</v>
      </c>
      <c r="D168">
        <v>13</v>
      </c>
      <c r="E168">
        <v>2</v>
      </c>
      <c r="F168">
        <v>57</v>
      </c>
      <c r="G168">
        <v>2.6</v>
      </c>
      <c r="H168">
        <v>11</v>
      </c>
      <c r="I168">
        <v>2</v>
      </c>
      <c r="J168" t="s">
        <v>64</v>
      </c>
    </row>
    <row r="169" spans="1:10">
      <c r="A169" t="s">
        <v>42</v>
      </c>
      <c r="B169">
        <v>79</v>
      </c>
      <c r="C169">
        <v>10</v>
      </c>
      <c r="D169">
        <v>13</v>
      </c>
      <c r="E169">
        <v>3</v>
      </c>
      <c r="F169">
        <v>15</v>
      </c>
      <c r="G169">
        <v>5</v>
      </c>
      <c r="H169">
        <v>13</v>
      </c>
      <c r="I169">
        <v>3</v>
      </c>
      <c r="J169" t="s">
        <v>56</v>
      </c>
    </row>
    <row r="170" spans="1:10">
      <c r="A170" t="s">
        <v>51</v>
      </c>
      <c r="B170">
        <v>28</v>
      </c>
      <c r="C170">
        <v>7</v>
      </c>
      <c r="D170">
        <v>21</v>
      </c>
      <c r="E170">
        <v>4</v>
      </c>
      <c r="F170">
        <v>26</v>
      </c>
      <c r="G170">
        <v>5</v>
      </c>
      <c r="H170">
        <v>37</v>
      </c>
      <c r="I170">
        <v>5</v>
      </c>
      <c r="J170" t="s">
        <v>48</v>
      </c>
    </row>
    <row r="171" spans="1:10">
      <c r="A171" t="s">
        <v>50</v>
      </c>
      <c r="B171">
        <v>6</v>
      </c>
      <c r="C171">
        <v>2</v>
      </c>
      <c r="D171">
        <v>8</v>
      </c>
      <c r="E171">
        <v>2</v>
      </c>
      <c r="F171">
        <v>8</v>
      </c>
      <c r="G171">
        <v>3</v>
      </c>
      <c r="H171">
        <v>6</v>
      </c>
      <c r="I171">
        <v>2</v>
      </c>
      <c r="J171" t="s">
        <v>55</v>
      </c>
    </row>
    <row r="172" spans="1:10">
      <c r="A172" t="s">
        <v>52</v>
      </c>
      <c r="B172">
        <v>24</v>
      </c>
      <c r="C172">
        <v>1</v>
      </c>
      <c r="D172">
        <v>6</v>
      </c>
      <c r="E172">
        <v>1</v>
      </c>
      <c r="F172">
        <v>6</v>
      </c>
      <c r="G172">
        <v>1</v>
      </c>
      <c r="H172">
        <v>6</v>
      </c>
      <c r="I172">
        <v>1</v>
      </c>
      <c r="J172" t="s">
        <v>53</v>
      </c>
    </row>
    <row r="173" spans="1:10">
      <c r="A173" t="s">
        <v>43</v>
      </c>
      <c r="B173">
        <v>4</v>
      </c>
      <c r="C173">
        <v>1</v>
      </c>
      <c r="D173">
        <v>11</v>
      </c>
      <c r="E173">
        <v>4</v>
      </c>
      <c r="F173">
        <v>12</v>
      </c>
      <c r="G173">
        <v>5</v>
      </c>
      <c r="H173">
        <v>14</v>
      </c>
      <c r="I173">
        <v>4</v>
      </c>
      <c r="J173" t="s">
        <v>47</v>
      </c>
    </row>
    <row r="174" spans="1:10">
      <c r="A174" t="s">
        <v>45</v>
      </c>
      <c r="B174">
        <v>2</v>
      </c>
      <c r="C174">
        <v>1</v>
      </c>
      <c r="D174">
        <v>16</v>
      </c>
      <c r="E174">
        <v>2.5</v>
      </c>
      <c r="F174">
        <v>7</v>
      </c>
      <c r="G174">
        <v>2</v>
      </c>
      <c r="H174">
        <v>2</v>
      </c>
      <c r="I174">
        <v>1</v>
      </c>
      <c r="J174" t="s">
        <v>46</v>
      </c>
    </row>
    <row r="175" spans="1:10">
      <c r="A175" t="s">
        <v>49</v>
      </c>
      <c r="B175">
        <v>25</v>
      </c>
      <c r="C175">
        <v>7</v>
      </c>
      <c r="D175">
        <v>9</v>
      </c>
      <c r="E175">
        <v>3</v>
      </c>
      <c r="F175">
        <v>18</v>
      </c>
      <c r="G175">
        <v>5</v>
      </c>
      <c r="H175">
        <v>13</v>
      </c>
      <c r="I175">
        <v>3</v>
      </c>
      <c r="J175" t="s">
        <v>54</v>
      </c>
    </row>
    <row r="176" spans="1:10">
      <c r="A176" t="s">
        <v>72</v>
      </c>
    </row>
    <row r="197" spans="1:5">
      <c r="A197" s="1" t="s">
        <v>58</v>
      </c>
    </row>
    <row r="198" spans="1:5">
      <c r="A198" s="1" t="s">
        <v>40</v>
      </c>
      <c r="B198" s="7" t="s">
        <v>1</v>
      </c>
      <c r="C198" s="7" t="s">
        <v>57</v>
      </c>
      <c r="D198" s="7" t="s">
        <v>2</v>
      </c>
      <c r="E198" s="7" t="s">
        <v>3</v>
      </c>
    </row>
    <row r="199" spans="1:5">
      <c r="A199" s="3" t="s">
        <v>63</v>
      </c>
      <c r="B199" s="9">
        <f>B168</f>
        <v>38</v>
      </c>
      <c r="C199" s="9">
        <f>D168</f>
        <v>13</v>
      </c>
      <c r="D199" s="9">
        <f>F168</f>
        <v>57</v>
      </c>
      <c r="E199" s="9">
        <f>H168</f>
        <v>11</v>
      </c>
    </row>
    <row r="200" spans="1:5">
      <c r="A200" t="s">
        <v>42</v>
      </c>
      <c r="B200">
        <f>B169</f>
        <v>79</v>
      </c>
      <c r="C200">
        <f>D169</f>
        <v>13</v>
      </c>
      <c r="D200">
        <f>F169</f>
        <v>15</v>
      </c>
      <c r="E200">
        <f>H169</f>
        <v>13</v>
      </c>
    </row>
    <row r="201" spans="1:5">
      <c r="A201" t="s">
        <v>51</v>
      </c>
      <c r="B201">
        <f t="shared" ref="B201:B206" si="5">B170</f>
        <v>28</v>
      </c>
      <c r="C201">
        <f t="shared" ref="C201:C206" si="6">D170</f>
        <v>21</v>
      </c>
      <c r="D201">
        <f t="shared" ref="D201:D206" si="7">F170</f>
        <v>26</v>
      </c>
      <c r="E201">
        <f t="shared" ref="E201:E206" si="8">H170</f>
        <v>37</v>
      </c>
    </row>
    <row r="202" spans="1:5">
      <c r="A202" t="s">
        <v>50</v>
      </c>
      <c r="B202">
        <f t="shared" si="5"/>
        <v>6</v>
      </c>
      <c r="C202">
        <f t="shared" si="6"/>
        <v>8</v>
      </c>
      <c r="D202">
        <f t="shared" si="7"/>
        <v>8</v>
      </c>
      <c r="E202">
        <f t="shared" si="8"/>
        <v>6</v>
      </c>
    </row>
    <row r="203" spans="1:5">
      <c r="A203" t="s">
        <v>52</v>
      </c>
      <c r="B203">
        <f t="shared" si="5"/>
        <v>24</v>
      </c>
      <c r="C203">
        <f t="shared" si="6"/>
        <v>6</v>
      </c>
      <c r="D203">
        <f t="shared" si="7"/>
        <v>6</v>
      </c>
      <c r="E203">
        <f t="shared" si="8"/>
        <v>6</v>
      </c>
    </row>
    <row r="204" spans="1:5">
      <c r="A204" t="s">
        <v>43</v>
      </c>
      <c r="B204">
        <f t="shared" si="5"/>
        <v>4</v>
      </c>
      <c r="C204">
        <f t="shared" si="6"/>
        <v>11</v>
      </c>
      <c r="D204">
        <f t="shared" si="7"/>
        <v>12</v>
      </c>
      <c r="E204">
        <f t="shared" si="8"/>
        <v>14</v>
      </c>
    </row>
    <row r="205" spans="1:5">
      <c r="A205" t="s">
        <v>45</v>
      </c>
      <c r="B205">
        <f t="shared" si="5"/>
        <v>2</v>
      </c>
      <c r="C205">
        <f t="shared" si="6"/>
        <v>16</v>
      </c>
      <c r="D205">
        <f t="shared" si="7"/>
        <v>7</v>
      </c>
      <c r="E205">
        <f t="shared" si="8"/>
        <v>2</v>
      </c>
    </row>
    <row r="206" spans="1:5">
      <c r="A206" t="s">
        <v>49</v>
      </c>
      <c r="B206">
        <f t="shared" si="5"/>
        <v>25</v>
      </c>
      <c r="C206">
        <f t="shared" si="6"/>
        <v>9</v>
      </c>
      <c r="D206">
        <f t="shared" si="7"/>
        <v>18</v>
      </c>
      <c r="E206">
        <f t="shared" si="8"/>
        <v>13</v>
      </c>
    </row>
    <row r="213" spans="1:12">
      <c r="H213" s="1" t="s">
        <v>67</v>
      </c>
      <c r="L213" s="1" t="s">
        <v>68</v>
      </c>
    </row>
    <row r="215" spans="1:12">
      <c r="A215" s="1" t="s">
        <v>59</v>
      </c>
    </row>
    <row r="216" spans="1:12">
      <c r="A216" s="1" t="s">
        <v>40</v>
      </c>
      <c r="B216" s="7" t="s">
        <v>1</v>
      </c>
      <c r="C216" s="7" t="s">
        <v>57</v>
      </c>
      <c r="D216" s="7" t="s">
        <v>2</v>
      </c>
      <c r="E216" s="7" t="s">
        <v>3</v>
      </c>
    </row>
    <row r="217" spans="1:12">
      <c r="A217" s="3" t="s">
        <v>63</v>
      </c>
      <c r="B217" s="9">
        <f t="shared" ref="B217:B224" si="9">C168</f>
        <v>8</v>
      </c>
      <c r="C217" s="9">
        <f t="shared" ref="C217:C224" si="10">E168</f>
        <v>2</v>
      </c>
      <c r="D217" s="9">
        <f t="shared" ref="D217:D224" si="11">G168</f>
        <v>2.6</v>
      </c>
      <c r="E217" s="9">
        <f t="shared" ref="E217:E224" si="12">I168</f>
        <v>2</v>
      </c>
    </row>
    <row r="218" spans="1:12">
      <c r="A218" t="s">
        <v>42</v>
      </c>
      <c r="B218">
        <f t="shared" si="9"/>
        <v>10</v>
      </c>
      <c r="C218">
        <f t="shared" si="10"/>
        <v>3</v>
      </c>
      <c r="D218">
        <f t="shared" si="11"/>
        <v>5</v>
      </c>
      <c r="E218">
        <f t="shared" si="12"/>
        <v>3</v>
      </c>
    </row>
    <row r="219" spans="1:12">
      <c r="A219" t="s">
        <v>51</v>
      </c>
      <c r="B219">
        <f t="shared" si="9"/>
        <v>7</v>
      </c>
      <c r="C219">
        <f t="shared" si="10"/>
        <v>4</v>
      </c>
      <c r="D219">
        <f t="shared" si="11"/>
        <v>5</v>
      </c>
      <c r="E219">
        <f t="shared" si="12"/>
        <v>5</v>
      </c>
    </row>
    <row r="220" spans="1:12">
      <c r="A220" t="s">
        <v>50</v>
      </c>
      <c r="B220">
        <f t="shared" si="9"/>
        <v>2</v>
      </c>
      <c r="C220">
        <f t="shared" si="10"/>
        <v>2</v>
      </c>
      <c r="D220">
        <f t="shared" si="11"/>
        <v>3</v>
      </c>
      <c r="E220">
        <f t="shared" si="12"/>
        <v>2</v>
      </c>
    </row>
    <row r="221" spans="1:12">
      <c r="A221" t="s">
        <v>52</v>
      </c>
      <c r="B221">
        <f t="shared" si="9"/>
        <v>1</v>
      </c>
      <c r="C221">
        <f t="shared" si="10"/>
        <v>1</v>
      </c>
      <c r="D221">
        <f t="shared" si="11"/>
        <v>1</v>
      </c>
      <c r="E221">
        <f t="shared" si="12"/>
        <v>1</v>
      </c>
    </row>
    <row r="222" spans="1:12">
      <c r="A222" t="s">
        <v>43</v>
      </c>
      <c r="B222">
        <f t="shared" si="9"/>
        <v>1</v>
      </c>
      <c r="C222">
        <f t="shared" si="10"/>
        <v>4</v>
      </c>
      <c r="D222">
        <f t="shared" si="11"/>
        <v>5</v>
      </c>
      <c r="E222">
        <f t="shared" si="12"/>
        <v>4</v>
      </c>
    </row>
    <row r="223" spans="1:12">
      <c r="A223" t="s">
        <v>45</v>
      </c>
      <c r="B223">
        <f t="shared" si="9"/>
        <v>1</v>
      </c>
      <c r="C223">
        <f t="shared" si="10"/>
        <v>2.5</v>
      </c>
      <c r="D223">
        <f t="shared" si="11"/>
        <v>2</v>
      </c>
      <c r="E223">
        <f t="shared" si="12"/>
        <v>1</v>
      </c>
    </row>
    <row r="224" spans="1:12">
      <c r="A224" t="s">
        <v>49</v>
      </c>
      <c r="B224">
        <f t="shared" si="9"/>
        <v>7</v>
      </c>
      <c r="C224">
        <f t="shared" si="10"/>
        <v>3</v>
      </c>
      <c r="D224">
        <f t="shared" si="11"/>
        <v>5</v>
      </c>
      <c r="E224">
        <f t="shared" si="12"/>
        <v>3</v>
      </c>
    </row>
    <row r="231" spans="1:2">
      <c r="A231" s="1"/>
      <c r="B231" s="1"/>
    </row>
    <row r="250" spans="1:1">
      <c r="A250" t="s">
        <v>65</v>
      </c>
    </row>
    <row r="251" spans="1:1">
      <c r="A251" t="s">
        <v>66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Silveira Silva Filho</dc:creator>
  <cp:lastModifiedBy>Roberto Silveira Silva Filho</cp:lastModifiedBy>
  <dcterms:created xsi:type="dcterms:W3CDTF">2008-04-27T03:34:59Z</dcterms:created>
  <dcterms:modified xsi:type="dcterms:W3CDTF">2009-04-02T22:13:36Z</dcterms:modified>
</cp:coreProperties>
</file>